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5"/>
  <workbookPr/>
  <xr:revisionPtr revIDLastSave="0" documentId="8_{0E272979-139D-FF4A-B5B5-1BF8C21381A6}" xr6:coauthVersionLast="47" xr6:coauthVersionMax="47" xr10:uidLastSave="{00000000-0000-0000-0000-000000000000}"/>
  <bookViews>
    <workbookView xWindow="0" yWindow="0" windowWidth="16380" windowHeight="8190" xr2:uid="{00000000-000D-0000-FFFF-FFFF00000000}"/>
  </bookViews>
  <sheets>
    <sheet name="Results for transmission" sheetId="1" r:id="rId1"/>
    <sheet name="Series Standings" sheetId="2" r:id="rId2"/>
    <sheet name="Series Setup" sheetId="3" r:id="rId3"/>
  </sheets>
  <definedNames>
    <definedName name="_xlnm.Print_Area" localSheetId="0">'Results for transmission'!$A$1:$X$33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6" i="1" l="1"/>
  <c r="D29" i="1"/>
  <c r="D24" i="1"/>
  <c r="V29" i="1"/>
  <c r="V24" i="1"/>
  <c r="V25" i="1"/>
  <c r="D21" i="1"/>
  <c r="D20" i="1"/>
  <c r="D22" i="1"/>
  <c r="D23" i="1"/>
  <c r="D30" i="1"/>
  <c r="D25" i="1"/>
  <c r="D28" i="1"/>
  <c r="D27" i="1"/>
  <c r="D32" i="1"/>
  <c r="D31" i="1"/>
  <c r="V19" i="1"/>
  <c r="V21" i="1"/>
  <c r="V20" i="1"/>
  <c r="V28" i="1"/>
  <c r="V23" i="1"/>
  <c r="V31" i="1"/>
  <c r="V30" i="1"/>
  <c r="V32" i="1"/>
  <c r="V26" i="1"/>
  <c r="V27" i="1"/>
  <c r="D19" i="1"/>
  <c r="V22" i="1"/>
  <c r="A21" i="1"/>
  <c r="A19" i="1"/>
  <c r="A20" i="1"/>
  <c r="A31" i="1"/>
  <c r="A24" i="1"/>
  <c r="A30" i="1"/>
  <c r="A23" i="1"/>
  <c r="A32" i="1"/>
  <c r="A27" i="1"/>
  <c r="A26" i="1"/>
  <c r="A29" i="1"/>
  <c r="A28" i="1"/>
  <c r="A25" i="1"/>
  <c r="O21" i="2"/>
  <c r="N21" i="2"/>
  <c r="M21" i="2"/>
  <c r="L21" i="2"/>
  <c r="K21" i="2"/>
  <c r="J21" i="2"/>
  <c r="I21" i="2"/>
  <c r="H21" i="2"/>
  <c r="G21" i="2"/>
  <c r="F21" i="2"/>
  <c r="E21" i="2"/>
  <c r="C21" i="2"/>
  <c r="B21" i="2"/>
  <c r="O20" i="2"/>
  <c r="N20" i="2"/>
  <c r="M20" i="2"/>
  <c r="L20" i="2"/>
  <c r="K20" i="2"/>
  <c r="J20" i="2"/>
  <c r="I20" i="2"/>
  <c r="H20" i="2"/>
  <c r="G20" i="2"/>
  <c r="F20" i="2"/>
  <c r="E20" i="2"/>
  <c r="C20" i="2"/>
  <c r="B20" i="2"/>
  <c r="O19" i="2"/>
  <c r="N19" i="2"/>
  <c r="M19" i="2"/>
  <c r="L19" i="2"/>
  <c r="K19" i="2"/>
  <c r="J19" i="2"/>
  <c r="I19" i="2"/>
  <c r="H19" i="2"/>
  <c r="G19" i="2"/>
  <c r="F19" i="2"/>
  <c r="E19" i="2"/>
  <c r="C19" i="2"/>
  <c r="B19" i="2"/>
  <c r="O18" i="2"/>
  <c r="N18" i="2"/>
  <c r="M18" i="2"/>
  <c r="L18" i="2"/>
  <c r="K18" i="2"/>
  <c r="J18" i="2"/>
  <c r="I18" i="2"/>
  <c r="H18" i="2"/>
  <c r="G18" i="2"/>
  <c r="F18" i="2"/>
  <c r="E18" i="2"/>
  <c r="C18" i="2"/>
  <c r="B18" i="2"/>
  <c r="O17" i="2"/>
  <c r="N17" i="2"/>
  <c r="M17" i="2"/>
  <c r="L17" i="2"/>
  <c r="K17" i="2"/>
  <c r="J17" i="2"/>
  <c r="I17" i="2"/>
  <c r="H17" i="2"/>
  <c r="G17" i="2"/>
  <c r="F17" i="2"/>
  <c r="E17" i="2"/>
  <c r="C17" i="2"/>
  <c r="B17" i="2"/>
  <c r="O16" i="2"/>
  <c r="N16" i="2"/>
  <c r="M16" i="2"/>
  <c r="L16" i="2"/>
  <c r="K16" i="2"/>
  <c r="J16" i="2"/>
  <c r="I16" i="2"/>
  <c r="H16" i="2"/>
  <c r="G16" i="2"/>
  <c r="F16" i="2"/>
  <c r="E16" i="2"/>
  <c r="C16" i="2"/>
  <c r="B16" i="2"/>
  <c r="O15" i="2"/>
  <c r="N15" i="2"/>
  <c r="M15" i="2"/>
  <c r="L15" i="2"/>
  <c r="K15" i="2"/>
  <c r="J15" i="2"/>
  <c r="I15" i="2"/>
  <c r="H15" i="2"/>
  <c r="G15" i="2"/>
  <c r="F15" i="2"/>
  <c r="E15" i="2"/>
  <c r="C15" i="2"/>
  <c r="B15" i="2"/>
  <c r="O14" i="2"/>
  <c r="N14" i="2"/>
  <c r="M14" i="2"/>
  <c r="L14" i="2"/>
  <c r="K14" i="2"/>
  <c r="J14" i="2"/>
  <c r="I14" i="2"/>
  <c r="H14" i="2"/>
  <c r="G14" i="2"/>
  <c r="F14" i="2"/>
  <c r="E14" i="2"/>
  <c r="C14" i="2"/>
  <c r="B14" i="2"/>
  <c r="O13" i="2"/>
  <c r="N13" i="2"/>
  <c r="M13" i="2"/>
  <c r="L13" i="2"/>
  <c r="K13" i="2"/>
  <c r="J13" i="2"/>
  <c r="I13" i="2"/>
  <c r="H13" i="2"/>
  <c r="G13" i="2"/>
  <c r="F13" i="2"/>
  <c r="E13" i="2"/>
  <c r="C13" i="2"/>
  <c r="B13" i="2"/>
  <c r="O12" i="2"/>
  <c r="N12" i="2"/>
  <c r="M12" i="2"/>
  <c r="L12" i="2"/>
  <c r="K12" i="2"/>
  <c r="J12" i="2"/>
  <c r="I12" i="2"/>
  <c r="H12" i="2"/>
  <c r="G12" i="2"/>
  <c r="F12" i="2"/>
  <c r="E12" i="2"/>
  <c r="C12" i="2"/>
  <c r="B12" i="2"/>
  <c r="O11" i="2"/>
  <c r="N11" i="2"/>
  <c r="M11" i="2"/>
  <c r="L11" i="2"/>
  <c r="K11" i="2"/>
  <c r="J11" i="2"/>
  <c r="I11" i="2"/>
  <c r="H11" i="2"/>
  <c r="G11" i="2"/>
  <c r="F11" i="2"/>
  <c r="E11" i="2"/>
  <c r="C11" i="2"/>
  <c r="B11" i="2"/>
  <c r="O10" i="2"/>
  <c r="N10" i="2"/>
  <c r="M10" i="2"/>
  <c r="L10" i="2"/>
  <c r="K10" i="2"/>
  <c r="J10" i="2"/>
  <c r="I10" i="2"/>
  <c r="H10" i="2"/>
  <c r="G10" i="2"/>
  <c r="F10" i="2"/>
  <c r="E10" i="2"/>
  <c r="C10" i="2"/>
  <c r="B10" i="2"/>
  <c r="O9" i="2"/>
  <c r="N9" i="2"/>
  <c r="M9" i="2"/>
  <c r="L9" i="2"/>
  <c r="K9" i="2"/>
  <c r="J9" i="2"/>
  <c r="I9" i="2"/>
  <c r="H9" i="2"/>
  <c r="G9" i="2"/>
  <c r="F9" i="2"/>
  <c r="E9" i="2"/>
  <c r="C9" i="2"/>
  <c r="B9" i="2"/>
  <c r="O8" i="2"/>
  <c r="N8" i="2"/>
  <c r="M8" i="2"/>
  <c r="L8" i="2"/>
  <c r="K8" i="2"/>
  <c r="J8" i="2"/>
  <c r="I8" i="2"/>
  <c r="H8" i="2"/>
  <c r="G8" i="2"/>
  <c r="F8" i="2"/>
  <c r="E8" i="2"/>
  <c r="C8" i="2"/>
  <c r="B8" i="2"/>
  <c r="C5" i="2"/>
  <c r="P21" i="2"/>
  <c r="D21" i="2"/>
  <c r="P20" i="2"/>
  <c r="P19" i="2"/>
  <c r="P18" i="2"/>
  <c r="P17" i="2"/>
  <c r="P16" i="2"/>
  <c r="P15" i="2"/>
  <c r="P14" i="2"/>
  <c r="D14" i="2"/>
  <c r="P13" i="2"/>
  <c r="P12" i="2"/>
  <c r="P11" i="2"/>
  <c r="D11" i="2"/>
  <c r="P10" i="2"/>
  <c r="P9" i="2"/>
  <c r="D9" i="2"/>
  <c r="P8" i="2"/>
  <c r="D8" i="2"/>
  <c r="W16" i="1"/>
  <c r="V16" i="1"/>
  <c r="U16" i="1"/>
  <c r="T16" i="1"/>
  <c r="W15" i="1"/>
  <c r="V15" i="1"/>
  <c r="U15" i="1"/>
  <c r="T15" i="1"/>
  <c r="W14" i="1"/>
  <c r="V14" i="1"/>
  <c r="U14" i="1"/>
  <c r="T14" i="1"/>
  <c r="W13" i="1"/>
  <c r="V13" i="1"/>
  <c r="U13" i="1"/>
  <c r="T13" i="1"/>
  <c r="W12" i="1"/>
  <c r="V12" i="1"/>
  <c r="U12" i="1"/>
  <c r="T12" i="1"/>
  <c r="W11" i="1"/>
  <c r="V11" i="1"/>
  <c r="U11" i="1"/>
  <c r="T11" i="1"/>
  <c r="W10" i="1"/>
  <c r="V10" i="1"/>
  <c r="U10" i="1"/>
  <c r="T10" i="1"/>
  <c r="W9" i="1"/>
  <c r="V9" i="1"/>
  <c r="U9" i="1"/>
  <c r="T9" i="1"/>
  <c r="W8" i="1"/>
  <c r="V8" i="1"/>
  <c r="U8" i="1"/>
  <c r="T8" i="1"/>
  <c r="W7" i="1"/>
  <c r="V7" i="1"/>
  <c r="U7" i="1"/>
  <c r="T7" i="1"/>
  <c r="W6" i="1"/>
  <c r="V6" i="1"/>
  <c r="U6" i="1"/>
  <c r="T6" i="1"/>
  <c r="D13" i="2"/>
  <c r="D10" i="2"/>
  <c r="D12" i="2"/>
  <c r="D19" i="2"/>
  <c r="D18" i="2"/>
  <c r="D15" i="2"/>
  <c r="D20" i="2"/>
  <c r="D16" i="2"/>
  <c r="D17" i="2"/>
  <c r="A9" i="2"/>
  <c r="A10" i="2"/>
  <c r="X6" i="1"/>
  <c r="X8" i="1"/>
  <c r="X10" i="1"/>
  <c r="X12" i="1"/>
  <c r="X14" i="1"/>
  <c r="X16" i="1"/>
  <c r="X7" i="1"/>
  <c r="X9" i="1"/>
  <c r="X11" i="1"/>
  <c r="X13" i="1"/>
  <c r="X15" i="1"/>
  <c r="A15" i="2"/>
  <c r="A17" i="2"/>
  <c r="A21" i="2"/>
  <c r="A11" i="2"/>
  <c r="A13" i="2"/>
  <c r="A19" i="2"/>
  <c r="D5" i="2"/>
  <c r="B5" i="2"/>
  <c r="A8" i="2"/>
  <c r="A5" i="2"/>
  <c r="A12" i="2"/>
  <c r="A16" i="2"/>
  <c r="A20" i="2"/>
  <c r="A14" i="2"/>
  <c r="A18" i="2"/>
  <c r="A22" i="1"/>
</calcChain>
</file>

<file path=xl/sharedStrings.xml><?xml version="1.0" encoding="utf-8"?>
<sst xmlns="http://schemas.openxmlformats.org/spreadsheetml/2006/main" count="166" uniqueCount="105">
  <si>
    <t>Event Results</t>
  </si>
  <si>
    <t>Date:</t>
  </si>
  <si>
    <t>P.R.O:</t>
  </si>
  <si>
    <t>Number of boats</t>
  </si>
  <si>
    <t>Skipper</t>
  </si>
  <si>
    <t>Home Club</t>
  </si>
  <si>
    <t>Design</t>
  </si>
  <si>
    <t>Sail No.</t>
  </si>
  <si>
    <t>Place</t>
  </si>
  <si>
    <t>Race</t>
  </si>
  <si>
    <t>Points</t>
  </si>
  <si>
    <t>Discards</t>
  </si>
  <si>
    <t>Score</t>
  </si>
  <si>
    <t>D-1</t>
  </si>
  <si>
    <t>D-2</t>
  </si>
  <si>
    <t>D-3</t>
  </si>
  <si>
    <t>Martin Crysell</t>
  </si>
  <si>
    <t>GLRS</t>
  </si>
  <si>
    <t>DF95</t>
  </si>
  <si>
    <t>Mike Barnes</t>
  </si>
  <si>
    <t>HCMYC</t>
  </si>
  <si>
    <t>585</t>
  </si>
  <si>
    <t>Mike Wilkie</t>
  </si>
  <si>
    <t>Martin Rides</t>
  </si>
  <si>
    <t>Charles Wand T.</t>
  </si>
  <si>
    <t>Bob Hayes</t>
  </si>
  <si>
    <t>Alan Viney</t>
  </si>
  <si>
    <t>David Biddle</t>
  </si>
  <si>
    <t>Nick Read</t>
  </si>
  <si>
    <t xml:space="preserve"> Standings — Best 7 Events Count</t>
  </si>
  <si>
    <t>16 Apr</t>
  </si>
  <si>
    <t>14 May</t>
  </si>
  <si>
    <t>21 May</t>
  </si>
  <si>
    <t>28 May</t>
  </si>
  <si>
    <t>Qualifying points</t>
  </si>
  <si>
    <t>Rank</t>
  </si>
  <si>
    <t>Cumulative Points</t>
  </si>
  <si>
    <t>09 Apr</t>
  </si>
  <si>
    <t>Barrie Martin</t>
  </si>
  <si>
    <t>LMYC</t>
  </si>
  <si>
    <t>Celia Greetham</t>
  </si>
  <si>
    <t>Scoring: 1 point for starting each event + 1 additional point for each skipper beaten. The series result counts the 7 highest-scoring events.</t>
  </si>
  <si>
    <t>2026 DF95 Summer Series — Standings</t>
  </si>
  <si>
    <t>Formula-driven summary — best 7 event scores count</t>
  </si>
  <si>
    <t>Series Winner</t>
  </si>
  <si>
    <t>Qualifying Points</t>
  </si>
  <si>
    <t>Events Counted</t>
  </si>
  <si>
    <t>Club</t>
  </si>
  <si>
    <t>04 Jun</t>
  </si>
  <si>
    <t>18 Jun</t>
  </si>
  <si>
    <t>02 Jul</t>
  </si>
  <si>
    <t>16 Jul</t>
  </si>
  <si>
    <t>23 Jul</t>
  </si>
  <si>
    <t>30 Jul</t>
  </si>
  <si>
    <t>2026 DF95 Summer Series — Rules &amp; Event Schedule</t>
  </si>
  <si>
    <t>Class</t>
  </si>
  <si>
    <t>DragonFlite 95</t>
  </si>
  <si>
    <t>Event</t>
  </si>
  <si>
    <t>Status</t>
  </si>
  <si>
    <t>Date</t>
  </si>
  <si>
    <t>Series</t>
  </si>
  <si>
    <t>2026 Summer Series</t>
  </si>
  <si>
    <t>1</t>
  </si>
  <si>
    <t>Held</t>
  </si>
  <si>
    <t>Scoring rule</t>
  </si>
  <si>
    <t>1 point for entering + 1 point per skipper beaten</t>
  </si>
  <si>
    <t>2</t>
  </si>
  <si>
    <t>Counting rule</t>
  </si>
  <si>
    <t>Best 7 event scores count</t>
  </si>
  <si>
    <t>3</t>
  </si>
  <si>
    <t>Cancelled events</t>
  </si>
  <si>
    <t>Count as zero and do not reduce the 10-event allowance</t>
  </si>
  <si>
    <t>4</t>
  </si>
  <si>
    <t>5</t>
  </si>
  <si>
    <t>6</t>
  </si>
  <si>
    <t>7</t>
  </si>
  <si>
    <t>Cancelled</t>
  </si>
  <si>
    <t>8</t>
  </si>
  <si>
    <t>9</t>
  </si>
  <si>
    <t>10</t>
  </si>
  <si>
    <t>11</t>
  </si>
  <si>
    <t>12</t>
  </si>
  <si>
    <t>13</t>
  </si>
  <si>
    <t>41</t>
  </si>
  <si>
    <t>Johnny Lyell</t>
  </si>
  <si>
    <t>Guildford &amp; Littleton Radio Sailing — 2026 DragonFlite95 Winter Series</t>
  </si>
  <si>
    <t>Wind:  SE 5-15</t>
  </si>
  <si>
    <t>David Newall</t>
  </si>
  <si>
    <t>22</t>
  </si>
  <si>
    <t>10 Sep</t>
  </si>
  <si>
    <t>17 Sep</t>
  </si>
  <si>
    <t>24 Sep</t>
  </si>
  <si>
    <t xml:space="preserve"> </t>
  </si>
  <si>
    <t>54</t>
  </si>
  <si>
    <t>03 Sep</t>
  </si>
  <si>
    <t>01 Oct</t>
  </si>
  <si>
    <t>52</t>
  </si>
  <si>
    <t>08 Oct</t>
  </si>
  <si>
    <t>15 Oct</t>
  </si>
  <si>
    <t>Westerly 12-22</t>
  </si>
  <si>
    <t>Tony Cook</t>
  </si>
  <si>
    <t>542</t>
  </si>
  <si>
    <t>22 October 2026</t>
  </si>
  <si>
    <t>22 Oct</t>
  </si>
  <si>
    <t>LDN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</si>
</sst>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[$-809]d\ mmmm\ yyyy;@"/>
  </numFmts>
  <fonts count="32" x14ac:knownFonts="1">
    <font>
      <sz val="10"/>
      <name val="Arial"/>
      <charset val="1"/>
    </font>
    <font>
      <sz val="10"/>
      <name val="Arial"/>
      <family val="2"/>
      <charset val="1"/>
    </font>
    <font>
      <b/>
      <sz val="16"/>
      <color rgb="FFFFFFFF"/>
      <name val="Arial"/>
      <family val="2"/>
      <charset val="1"/>
    </font>
    <font>
      <b/>
      <sz val="12"/>
      <color rgb="FF17365D"/>
      <name val="Arial"/>
      <family val="2"/>
      <charset val="1"/>
    </font>
    <font>
      <b/>
      <sz val="16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sz val="12"/>
      <name val="Arial"/>
      <family val="2"/>
      <charset val="1"/>
    </font>
    <font>
      <b/>
      <sz val="9"/>
      <name val="Arial"/>
      <family val="2"/>
      <charset val="1"/>
    </font>
    <font>
      <b/>
      <sz val="13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7"/>
      <color rgb="FFFFFFFF"/>
      <name val="Arial"/>
      <family val="2"/>
      <charset val="1"/>
    </font>
    <font>
      <b/>
      <sz val="20"/>
      <color rgb="FFC00000"/>
      <name val="Arial"/>
      <family val="2"/>
      <charset val="1"/>
    </font>
    <font>
      <b/>
      <sz val="14"/>
      <color rgb="FFC00000"/>
      <name val="Arial"/>
      <family val="2"/>
      <charset val="1"/>
    </font>
    <font>
      <sz val="16"/>
      <name val="Arial"/>
      <family val="2"/>
      <charset val="1"/>
    </font>
    <font>
      <b/>
      <sz val="20"/>
      <name val="Arial"/>
      <family val="2"/>
      <charset val="1"/>
    </font>
    <font>
      <sz val="20"/>
      <name val="Arial"/>
      <family val="2"/>
      <charset val="1"/>
    </font>
    <font>
      <b/>
      <sz val="20"/>
      <color theme="1"/>
      <name val="Arial"/>
      <family val="2"/>
      <charset val="1"/>
    </font>
    <font>
      <b/>
      <sz val="20"/>
      <color theme="1"/>
      <name val="Calibri"/>
      <family val="2"/>
      <charset val="1"/>
    </font>
    <font>
      <sz val="20"/>
      <color theme="1"/>
      <name val="Arial"/>
      <family val="2"/>
      <charset val="1"/>
    </font>
    <font>
      <b/>
      <sz val="12"/>
      <color rgb="FF000000"/>
      <name val="Arial"/>
      <family val="2"/>
      <charset val="1"/>
    </font>
    <font>
      <i/>
      <sz val="11"/>
      <name val="Arial"/>
      <family val="2"/>
      <charset val="1"/>
    </font>
    <font>
      <i/>
      <sz val="20"/>
      <color rgb="FF44546A"/>
      <name val="Arial"/>
      <family val="2"/>
      <charset val="1"/>
    </font>
    <font>
      <i/>
      <sz val="10"/>
      <color rgb="FF44546A"/>
      <name val="Arial"/>
      <family val="2"/>
      <charset val="1"/>
    </font>
    <font>
      <b/>
      <i/>
      <sz val="12"/>
      <color rgb="FF44546A"/>
      <name val="Arial"/>
      <family val="2"/>
      <charset val="1"/>
    </font>
    <font>
      <sz val="20"/>
      <color rgb="FF800080"/>
      <name val="Arial"/>
      <family val="2"/>
      <charset val="1"/>
    </font>
    <font>
      <b/>
      <sz val="10"/>
      <color rgb="FF17365D"/>
      <name val="Arial"/>
      <family val="2"/>
      <charset val="1"/>
    </font>
    <font>
      <b/>
      <sz val="11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D9EAF7"/>
        <bgColor rgb="FFEAF2F8"/>
      </patternFill>
    </fill>
    <fill>
      <patternFill patternType="solid">
        <fgColor rgb="FFCCFFFF"/>
        <bgColor rgb="FFD9EAF7"/>
      </patternFill>
    </fill>
    <fill>
      <patternFill patternType="solid">
        <fgColor rgb="FF5B9BD5"/>
        <bgColor rgb="FF4F81BD"/>
      </patternFill>
    </fill>
    <fill>
      <patternFill patternType="solid">
        <fgColor rgb="FF2F75B5"/>
        <bgColor rgb="FF4F81BD"/>
      </patternFill>
    </fill>
    <fill>
      <patternFill patternType="solid">
        <fgColor rgb="FFC0C0C0"/>
        <bgColor rgb="FFCCCCCC"/>
      </patternFill>
    </fill>
    <fill>
      <patternFill patternType="solid">
        <fgColor rgb="FFFFFF99"/>
        <bgColor rgb="FFFDE9D9"/>
      </patternFill>
    </fill>
    <fill>
      <patternFill patternType="solid">
        <fgColor rgb="FFFFFFFF"/>
        <bgColor rgb="FFEAF2F8"/>
      </patternFill>
    </fill>
    <fill>
      <patternFill patternType="solid">
        <fgColor rgb="FFEAF2F8"/>
        <bgColor rgb="FFD9EAF7"/>
      </patternFill>
    </fill>
    <fill>
      <patternFill patternType="solid">
        <fgColor rgb="FFE2F0D9"/>
        <bgColor rgb="FFEAF2F8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4" fillId="4" borderId="6" xfId="0" applyNumberFormat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" fontId="1" fillId="0" borderId="5" xfId="0" applyNumberFormat="1" applyFont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8" borderId="7" xfId="0" applyFont="1" applyFill="1" applyBorder="1" applyAlignment="1">
      <alignment horizontal="center" vertical="center"/>
    </xf>
    <xf numFmtId="0" fontId="8" fillId="0" borderId="0" xfId="0" applyFont="1"/>
    <xf numFmtId="0" fontId="0" fillId="7" borderId="11" xfId="0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164" fontId="7" fillId="0" borderId="11" xfId="0" applyNumberFormat="1" applyFont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4" fontId="1" fillId="0" borderId="0" xfId="0" applyNumberFormat="1" applyFont="1"/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5" borderId="5" xfId="0" applyFont="1" applyFill="1" applyBorder="1" applyAlignment="1">
      <alignment horizontal="center" vertical="center" wrapText="1"/>
    </xf>
    <xf numFmtId="164" fontId="7" fillId="5" borderId="7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5" xfId="0" applyFont="1" applyBorder="1"/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5" xfId="0" applyFont="1" applyBorder="1" applyAlignment="1">
      <alignment vertical="center"/>
    </xf>
    <xf numFmtId="0" fontId="19" fillId="0" borderId="0" xfId="0" applyFont="1"/>
    <xf numFmtId="0" fontId="17" fillId="0" borderId="0" xfId="0" applyFont="1" applyAlignment="1">
      <alignment horizontal="center"/>
    </xf>
    <xf numFmtId="0" fontId="20" fillId="0" borderId="0" xfId="0" applyFont="1"/>
    <xf numFmtId="9" fontId="20" fillId="0" borderId="0" xfId="0" applyNumberFormat="1" applyFont="1"/>
    <xf numFmtId="0" fontId="1" fillId="0" borderId="4" xfId="0" applyFont="1" applyBorder="1" applyAlignment="1">
      <alignment horizontal="left" vertical="center"/>
    </xf>
    <xf numFmtId="0" fontId="17" fillId="0" borderId="4" xfId="0" applyFont="1" applyBorder="1"/>
    <xf numFmtId="0" fontId="21" fillId="0" borderId="0" xfId="0" applyFont="1" applyAlignment="1">
      <alignment horizontal="left" vertical="top" wrapText="1"/>
    </xf>
    <xf numFmtId="0" fontId="21" fillId="0" borderId="5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/>
    </xf>
    <xf numFmtId="9" fontId="2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16" fillId="0" borderId="0" xfId="0" applyNumberFormat="1" applyFont="1"/>
    <xf numFmtId="0" fontId="17" fillId="0" borderId="0" xfId="0" applyFont="1" applyAlignment="1">
      <alignment horizontal="left"/>
    </xf>
    <xf numFmtId="9" fontId="1" fillId="0" borderId="0" xfId="0" applyNumberFormat="1" applyFont="1"/>
    <xf numFmtId="0" fontId="6" fillId="11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6" fillId="11" borderId="0" xfId="0" applyFont="1" applyFill="1" applyAlignment="1">
      <alignment horizontal="left" vertical="center"/>
    </xf>
    <xf numFmtId="1" fontId="6" fillId="11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5" borderId="0" xfId="0" applyFon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1" fillId="7" borderId="5" xfId="0" applyFont="1" applyFill="1" applyBorder="1" applyAlignment="1">
      <alignment horizontal="center" vertical="center"/>
    </xf>
    <xf numFmtId="1" fontId="6" fillId="8" borderId="11" xfId="0" applyNumberFormat="1" applyFont="1" applyFill="1" applyBorder="1" applyAlignment="1">
      <alignment horizontal="center" vertical="center"/>
    </xf>
    <xf numFmtId="1" fontId="6" fillId="8" borderId="4" xfId="0" applyNumberFormat="1" applyFont="1" applyFill="1" applyBorder="1" applyAlignment="1">
      <alignment horizontal="center" vertical="center"/>
    </xf>
    <xf numFmtId="0" fontId="29" fillId="8" borderId="5" xfId="0" applyFont="1" applyFill="1" applyBorder="1" applyAlignment="1">
      <alignment horizontal="center" vertical="center"/>
    </xf>
    <xf numFmtId="1" fontId="29" fillId="8" borderId="5" xfId="0" applyNumberFormat="1" applyFont="1" applyFill="1" applyBorder="1" applyAlignment="1">
      <alignment horizontal="center" vertical="center"/>
    </xf>
    <xf numFmtId="0" fontId="29" fillId="8" borderId="11" xfId="0" applyFont="1" applyFill="1" applyBorder="1" applyAlignment="1">
      <alignment horizontal="center" vertical="center"/>
    </xf>
    <xf numFmtId="1" fontId="29" fillId="8" borderId="4" xfId="0" applyNumberFormat="1" applyFont="1" applyFill="1" applyBorder="1" applyAlignment="1">
      <alignment horizontal="center" vertical="center"/>
    </xf>
    <xf numFmtId="0" fontId="29" fillId="8" borderId="4" xfId="0" applyFont="1" applyFill="1" applyBorder="1" applyAlignment="1">
      <alignment horizontal="center" vertical="center"/>
    </xf>
    <xf numFmtId="0" fontId="30" fillId="8" borderId="3" xfId="0" applyFont="1" applyFill="1" applyBorder="1" applyAlignment="1">
      <alignment horizontal="center" vertical="center"/>
    </xf>
    <xf numFmtId="1" fontId="6" fillId="8" borderId="5" xfId="0" applyNumberFormat="1" applyFont="1" applyFill="1" applyBorder="1" applyAlignment="1">
      <alignment horizontal="center" vertical="center"/>
    </xf>
    <xf numFmtId="1" fontId="6" fillId="11" borderId="11" xfId="0" applyNumberFormat="1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vertical="center"/>
    </xf>
    <xf numFmtId="49" fontId="11" fillId="5" borderId="8" xfId="0" applyNumberFormat="1" applyFont="1" applyFill="1" applyBorder="1" applyAlignment="1">
      <alignment horizontal="center" vertical="center" textRotation="90" wrapText="1"/>
    </xf>
    <xf numFmtId="49" fontId="28" fillId="4" borderId="6" xfId="0" applyNumberFormat="1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49" fontId="7" fillId="5" borderId="12" xfId="0" applyNumberFormat="1" applyFont="1" applyFill="1" applyBorder="1" applyAlignment="1">
      <alignment horizontal="center" vertical="center" textRotation="90" wrapText="1"/>
    </xf>
    <xf numFmtId="49" fontId="7" fillId="5" borderId="7" xfId="0" applyNumberFormat="1" applyFont="1" applyFill="1" applyBorder="1" applyAlignment="1">
      <alignment horizontal="center" vertical="center" textRotation="90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49" fontId="11" fillId="5" borderId="9" xfId="0" applyNumberFormat="1" applyFont="1" applyFill="1" applyBorder="1" applyAlignment="1">
      <alignment horizontal="center" vertical="center" textRotation="90" wrapText="1"/>
    </xf>
    <xf numFmtId="49" fontId="7" fillId="5" borderId="9" xfId="0" applyNumberFormat="1" applyFont="1" applyFill="1" applyBorder="1" applyAlignment="1">
      <alignment horizontal="center" vertical="center" textRotation="90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top" wrapText="1"/>
    </xf>
    <xf numFmtId="164" fontId="7" fillId="5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textRotation="90" wrapText="1"/>
    </xf>
    <xf numFmtId="49" fontId="7" fillId="5" borderId="11" xfId="0" applyNumberFormat="1" applyFont="1" applyFill="1" applyBorder="1" applyAlignment="1">
      <alignment horizontal="center" vertical="center" textRotation="90" wrapText="1"/>
    </xf>
    <xf numFmtId="49" fontId="7" fillId="5" borderId="5" xfId="0" applyNumberFormat="1" applyFont="1" applyFill="1" applyBorder="1" applyAlignment="1">
      <alignment horizontal="center" vertical="center" textRotation="90" wrapText="1"/>
    </xf>
    <xf numFmtId="164" fontId="7" fillId="5" borderId="5" xfId="0" applyNumberFormat="1" applyFont="1" applyFill="1" applyBorder="1" applyAlignment="1">
      <alignment horizontal="center" vertical="center" textRotation="90" wrapText="1"/>
    </xf>
    <xf numFmtId="49" fontId="31" fillId="5" borderId="5" xfId="0" applyNumberFormat="1" applyFont="1" applyFill="1" applyBorder="1" applyAlignment="1">
      <alignment horizontal="center" vertical="center" textRotation="90" wrapText="1"/>
    </xf>
    <xf numFmtId="49" fontId="12" fillId="5" borderId="5" xfId="0" applyNumberFormat="1" applyFont="1" applyFill="1" applyBorder="1" applyAlignment="1">
      <alignment horizontal="center" vertical="center" textRotation="90" wrapText="1"/>
    </xf>
    <xf numFmtId="49" fontId="7" fillId="5" borderId="1" xfId="0" applyNumberFormat="1" applyFont="1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/>
    </xf>
    <xf numFmtId="0" fontId="2" fillId="2" borderId="0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DE9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78787"/>
      <rgbColor rgb="FF5B9BD5"/>
      <rgbColor rgb="FF993366"/>
      <rgbColor rgb="FFFDE9D9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AF7"/>
      <rgbColor rgb="FFE2F0D9"/>
      <rgbColor rgb="FFFFFF99"/>
      <rgbColor rgb="FFEAF2F8"/>
      <rgbColor rgb="FFFF99CC"/>
      <rgbColor rgb="FFCC99FF"/>
      <rgbColor rgb="FFD9D9D9"/>
      <rgbColor rgb="FF2F75B5"/>
      <rgbColor rgb="FF33CCCC"/>
      <rgbColor rgb="FF99CC00"/>
      <rgbColor rgb="FFFFCC00"/>
      <rgbColor rgb="FFFF9900"/>
      <rgbColor rgb="FFFF6600"/>
      <rgbColor rgb="FF4F81BD"/>
      <rgbColor rgb="FF969696"/>
      <rgbColor rgb="FF17365D"/>
      <rgbColor rgb="FF339966"/>
      <rgbColor rgb="FF003300"/>
      <rgbColor rgb="FF333300"/>
      <rgbColor rgb="FF993300"/>
      <rgbColor rgb="FF993366"/>
      <rgbColor rgb="FF44546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Qualifying Points</c:v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'Series Standings'!$B$8:$B$21</c:f>
              <c:strCache>
                <c:ptCount val="14"/>
                <c:pt idx="0">
                  <c:v>Mike Wilkie</c:v>
                </c:pt>
                <c:pt idx="1">
                  <c:v>Alan Viney</c:v>
                </c:pt>
                <c:pt idx="2">
                  <c:v>Barrie Martin</c:v>
                </c:pt>
                <c:pt idx="3">
                  <c:v>Mike Barnes</c:v>
                </c:pt>
                <c:pt idx="4">
                  <c:v>Martin Crysell</c:v>
                </c:pt>
                <c:pt idx="5">
                  <c:v>Bob Hayes</c:v>
                </c:pt>
                <c:pt idx="6">
                  <c:v>David Newall</c:v>
                </c:pt>
                <c:pt idx="7">
                  <c:v>Johnny Lyell</c:v>
                </c:pt>
                <c:pt idx="8">
                  <c:v>Charles Wand T.</c:v>
                </c:pt>
                <c:pt idx="9">
                  <c:v>Martin Rides</c:v>
                </c:pt>
                <c:pt idx="10">
                  <c:v>David Biddle</c:v>
                </c:pt>
                <c:pt idx="11">
                  <c:v>Celia Greetham</c:v>
                </c:pt>
                <c:pt idx="12">
                  <c:v>Nick Read</c:v>
                </c:pt>
                <c:pt idx="13">
                  <c:v>Tony Cook</c:v>
                </c:pt>
              </c:strCache>
            </c:strRef>
          </c:cat>
          <c:val>
            <c:numRef>
              <c:f>'Series Standings'!$P$8:$P$21</c:f>
              <c:numCache>
                <c:formatCode>0</c:formatCode>
                <c:ptCount val="14"/>
                <c:pt idx="0">
                  <c:v>58</c:v>
                </c:pt>
                <c:pt idx="1">
                  <c:v>47</c:v>
                </c:pt>
                <c:pt idx="2">
                  <c:v>41</c:v>
                </c:pt>
                <c:pt idx="3">
                  <c:v>38</c:v>
                </c:pt>
                <c:pt idx="4">
                  <c:v>38</c:v>
                </c:pt>
                <c:pt idx="5">
                  <c:v>34</c:v>
                </c:pt>
                <c:pt idx="6">
                  <c:v>20</c:v>
                </c:pt>
                <c:pt idx="7">
                  <c:v>14</c:v>
                </c:pt>
                <c:pt idx="8">
                  <c:v>14</c:v>
                </c:pt>
                <c:pt idx="9">
                  <c:v>10</c:v>
                </c:pt>
                <c:pt idx="10">
                  <c:v>7</c:v>
                </c:pt>
                <c:pt idx="11">
                  <c:v>7</c:v>
                </c:pt>
                <c:pt idx="12">
                  <c:v>5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A1-C641-A972-CC77F7509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02272"/>
        <c:axId val="173566784"/>
      </c:barChart>
      <c:catAx>
        <c:axId val="202102272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173566784"/>
        <c:crosses val="autoZero"/>
        <c:auto val="1"/>
        <c:lblAlgn val="ctr"/>
        <c:lblOffset val="100"/>
        <c:noMultiLvlLbl val="0"/>
      </c:catAx>
      <c:valAx>
        <c:axId val="173566784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20210227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</xdr:row>
      <xdr:rowOff>0</xdr:rowOff>
    </xdr:from>
    <xdr:to>
      <xdr:col>25</xdr:col>
      <xdr:colOff>611280</xdr:colOff>
      <xdr:row>20</xdr:row>
      <xdr:rowOff>247320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1"/>
  <sheetViews>
    <sheetView tabSelected="1" zoomScale="112" zoomScaleNormal="112" workbookViewId="0">
      <selection activeCell="A33" sqref="A33:X33"/>
    </sheetView>
  </sheetViews>
  <sheetFormatPr defaultColWidth="8.8984375" defaultRowHeight="12.75" customHeight="1" x14ac:dyDescent="0.15"/>
  <cols>
    <col min="1" max="1" width="9.3046875" style="1" customWidth="1"/>
    <col min="2" max="2" width="13.88671875" style="2" customWidth="1"/>
    <col min="3" max="3" width="7.8203125" style="2" customWidth="1"/>
    <col min="4" max="4" width="10.78515625" style="2" customWidth="1"/>
    <col min="5" max="5" width="7.55078125" style="1" customWidth="1"/>
    <col min="6" max="6" width="6.203125" style="1" customWidth="1"/>
    <col min="7" max="7" width="4.58203125" customWidth="1"/>
    <col min="8" max="8" width="3.37109375" customWidth="1"/>
    <col min="9" max="9" width="3.234375" customWidth="1"/>
    <col min="10" max="11" width="3.50390625" customWidth="1"/>
    <col min="12" max="12" width="3.91015625" customWidth="1"/>
    <col min="13" max="14" width="3.7734375" customWidth="1"/>
    <col min="15" max="15" width="4.04296875" customWidth="1"/>
    <col min="16" max="16" width="4.44921875" customWidth="1"/>
    <col min="17" max="17" width="3.50390625" style="1" customWidth="1"/>
    <col min="18" max="18" width="3.37109375" style="1" customWidth="1"/>
    <col min="19" max="19" width="4.98828125" style="1" customWidth="1"/>
    <col min="20" max="20" width="6.7421875" style="1" customWidth="1"/>
    <col min="21" max="23" width="5.2578125" style="1" customWidth="1"/>
    <col min="24" max="24" width="8.08984375" style="1" customWidth="1"/>
    <col min="25" max="25" width="5.2578125" style="1" customWidth="1"/>
    <col min="26" max="26" width="14.42578125" style="1" customWidth="1"/>
    <col min="27" max="27" width="7.68359375" style="1" customWidth="1"/>
    <col min="28" max="28" width="17.52734375" style="1" customWidth="1"/>
    <col min="29" max="29" width="5.2578125" style="1" customWidth="1"/>
    <col min="30" max="30" width="6.60546875" style="1" customWidth="1"/>
    <col min="31" max="16384" width="8.8984375" style="1"/>
  </cols>
  <sheetData>
    <row r="1" spans="1:30" ht="31.5" customHeight="1" x14ac:dyDescent="0.15">
      <c r="A1" s="3" t="s">
        <v>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  <c r="Y1" s="6"/>
      <c r="Z1" s="6"/>
      <c r="AA1" s="6"/>
      <c r="AB1" s="6"/>
      <c r="AC1" s="6"/>
      <c r="AD1" s="6"/>
    </row>
    <row r="2" spans="1:30" s="11" customFormat="1" ht="20.25" customHeight="1" x14ac:dyDescent="0.1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 t="s">
        <v>86</v>
      </c>
      <c r="M2" s="8"/>
      <c r="N2" s="8" t="s">
        <v>99</v>
      </c>
      <c r="O2" s="8"/>
      <c r="P2" s="8"/>
      <c r="Q2" s="8"/>
      <c r="R2" s="8"/>
      <c r="S2" s="8"/>
      <c r="T2" s="8"/>
      <c r="U2" s="8"/>
      <c r="V2" s="8"/>
      <c r="W2" s="8"/>
      <c r="X2" s="9"/>
      <c r="Y2" s="10"/>
      <c r="Z2" s="10"/>
      <c r="AA2" s="10"/>
      <c r="AB2" s="10"/>
      <c r="AC2" s="10"/>
      <c r="AD2" s="10"/>
    </row>
    <row r="3" spans="1:30" s="11" customFormat="1" ht="15" customHeight="1" x14ac:dyDescent="0.15">
      <c r="A3" s="125" t="s">
        <v>1</v>
      </c>
      <c r="B3" s="127" t="s">
        <v>102</v>
      </c>
      <c r="C3" s="12"/>
      <c r="D3" s="12"/>
      <c r="E3" s="13"/>
      <c r="F3" s="13"/>
      <c r="G3" s="13"/>
      <c r="H3" s="13"/>
      <c r="I3" s="13"/>
      <c r="J3" s="13"/>
      <c r="K3" s="14"/>
      <c r="L3" s="15" t="s">
        <v>2</v>
      </c>
      <c r="M3" s="16"/>
      <c r="N3" s="17" t="s">
        <v>16</v>
      </c>
      <c r="O3" s="16"/>
      <c r="P3" s="16"/>
      <c r="Q3" s="16"/>
      <c r="R3" s="16"/>
      <c r="S3" s="16"/>
      <c r="T3" s="16"/>
      <c r="U3" s="16"/>
      <c r="V3" s="15"/>
      <c r="W3" s="16"/>
      <c r="X3" s="18"/>
      <c r="Y3" s="19"/>
      <c r="Z3" s="19"/>
      <c r="AA3" s="19"/>
      <c r="AB3" s="19"/>
      <c r="AC3" s="19"/>
      <c r="AD3" s="19"/>
    </row>
    <row r="4" spans="1:30" s="22" customFormat="1" ht="15" customHeight="1" x14ac:dyDescent="0.15">
      <c r="A4" s="137" t="s">
        <v>3</v>
      </c>
      <c r="B4" s="138" t="s">
        <v>4</v>
      </c>
      <c r="C4" s="139" t="s">
        <v>5</v>
      </c>
      <c r="D4" s="139" t="s">
        <v>6</v>
      </c>
      <c r="E4" s="138" t="s">
        <v>7</v>
      </c>
      <c r="F4" s="142" t="s">
        <v>8</v>
      </c>
      <c r="G4" s="143" t="s">
        <v>9</v>
      </c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4" t="s">
        <v>10</v>
      </c>
      <c r="U4" s="131" t="s">
        <v>11</v>
      </c>
      <c r="V4" s="131"/>
      <c r="W4" s="131"/>
      <c r="X4" s="132" t="s">
        <v>12</v>
      </c>
      <c r="Y4" s="21"/>
      <c r="Z4" s="21"/>
      <c r="AA4" s="147"/>
      <c r="AB4" s="147"/>
      <c r="AC4" s="147"/>
      <c r="AD4" s="21"/>
    </row>
    <row r="5" spans="1:30" s="22" customFormat="1" ht="15" customHeight="1" x14ac:dyDescent="0.15">
      <c r="A5" s="137"/>
      <c r="B5" s="138"/>
      <c r="C5" s="139"/>
      <c r="D5" s="139"/>
      <c r="E5" s="138"/>
      <c r="F5" s="142"/>
      <c r="G5" s="23">
        <v>1</v>
      </c>
      <c r="H5" s="23">
        <v>2</v>
      </c>
      <c r="I5" s="23">
        <v>3</v>
      </c>
      <c r="J5" s="23">
        <v>4</v>
      </c>
      <c r="K5" s="23">
        <v>5</v>
      </c>
      <c r="L5" s="23">
        <v>6</v>
      </c>
      <c r="M5" s="23">
        <v>7</v>
      </c>
      <c r="N5" s="23">
        <v>8</v>
      </c>
      <c r="O5" s="20">
        <v>9</v>
      </c>
      <c r="P5" s="20">
        <v>10</v>
      </c>
      <c r="Q5" s="20">
        <v>11</v>
      </c>
      <c r="R5" s="20">
        <v>12</v>
      </c>
      <c r="S5" s="20">
        <v>14</v>
      </c>
      <c r="T5" s="144"/>
      <c r="U5" s="24" t="s">
        <v>13</v>
      </c>
      <c r="V5" s="24" t="s">
        <v>14</v>
      </c>
      <c r="W5" s="24" t="s">
        <v>15</v>
      </c>
      <c r="X5" s="132"/>
      <c r="Y5" s="21"/>
      <c r="Z5" s="21"/>
      <c r="AA5" s="21"/>
      <c r="AB5" s="21"/>
      <c r="AC5" s="21"/>
      <c r="AD5" s="21"/>
    </row>
    <row r="6" spans="1:30" s="22" customFormat="1" ht="15" customHeight="1" x14ac:dyDescent="0.15">
      <c r="A6" s="25">
        <v>1</v>
      </c>
      <c r="B6" s="26" t="s">
        <v>38</v>
      </c>
      <c r="C6" s="27" t="s">
        <v>39</v>
      </c>
      <c r="D6" s="27" t="s">
        <v>18</v>
      </c>
      <c r="E6" s="36" t="s">
        <v>93</v>
      </c>
      <c r="F6" s="29">
        <v>1</v>
      </c>
      <c r="G6" s="30">
        <v>1</v>
      </c>
      <c r="H6" s="30">
        <v>1</v>
      </c>
      <c r="I6" s="30">
        <v>5</v>
      </c>
      <c r="J6" s="30">
        <v>4</v>
      </c>
      <c r="K6" s="30">
        <v>2</v>
      </c>
      <c r="L6" s="30">
        <v>2</v>
      </c>
      <c r="M6" s="30">
        <v>6</v>
      </c>
      <c r="N6" s="31">
        <v>1</v>
      </c>
      <c r="O6" s="30"/>
      <c r="P6" s="30"/>
      <c r="Q6" s="30"/>
      <c r="R6" s="30"/>
      <c r="S6" s="30"/>
      <c r="T6" s="32">
        <f t="shared" ref="T6:T16" si="0">SUM(G6:S6)</f>
        <v>22</v>
      </c>
      <c r="U6" s="33">
        <f t="shared" ref="U6:U16" si="1">IF(COUNT(G6:S6)&gt;3,LARGE((G6:S6),1),0)</f>
        <v>6</v>
      </c>
      <c r="V6" s="33">
        <f t="shared" ref="V6:V16" si="2">IF(COUNT(G6:S6)&gt;7,LARGE((G6:S6),2),0)</f>
        <v>5</v>
      </c>
      <c r="W6" s="33">
        <f t="shared" ref="W6:W16" si="3">IF(COUNT(G6:S6)&gt;15,LARGE((G6:S6),3),0)</f>
        <v>0</v>
      </c>
      <c r="X6" s="34">
        <f t="shared" ref="X6:X16" si="4">T6-(U6+V6+W6)</f>
        <v>11</v>
      </c>
    </row>
    <row r="7" spans="1:30" s="22" customFormat="1" ht="15" customHeight="1" x14ac:dyDescent="0.15">
      <c r="A7" s="35">
        <v>2</v>
      </c>
      <c r="B7" s="26" t="s">
        <v>16</v>
      </c>
      <c r="C7" s="27" t="s">
        <v>17</v>
      </c>
      <c r="D7" s="27" t="s">
        <v>18</v>
      </c>
      <c r="E7" s="36" t="s">
        <v>96</v>
      </c>
      <c r="F7" s="29">
        <v>2</v>
      </c>
      <c r="G7" s="30">
        <v>3</v>
      </c>
      <c r="H7" s="30">
        <v>7</v>
      </c>
      <c r="I7" s="30">
        <v>2</v>
      </c>
      <c r="J7" s="30">
        <v>1</v>
      </c>
      <c r="K7" s="30">
        <v>5</v>
      </c>
      <c r="L7" s="30">
        <v>1</v>
      </c>
      <c r="M7" s="30">
        <v>4</v>
      </c>
      <c r="N7" s="30">
        <v>5</v>
      </c>
      <c r="O7" s="37"/>
      <c r="P7" s="37"/>
      <c r="Q7" s="37"/>
      <c r="R7" s="37"/>
      <c r="S7" s="37"/>
      <c r="T7" s="33">
        <f t="shared" si="0"/>
        <v>28</v>
      </c>
      <c r="U7" s="33">
        <f t="shared" si="1"/>
        <v>7</v>
      </c>
      <c r="V7" s="33">
        <f t="shared" si="2"/>
        <v>5</v>
      </c>
      <c r="W7" s="33">
        <f t="shared" si="3"/>
        <v>0</v>
      </c>
      <c r="X7" s="34">
        <f t="shared" si="4"/>
        <v>16</v>
      </c>
    </row>
    <row r="8" spans="1:30" s="22" customFormat="1" ht="15" customHeight="1" x14ac:dyDescent="0.15">
      <c r="A8" s="35">
        <v>3</v>
      </c>
      <c r="B8" s="26" t="s">
        <v>22</v>
      </c>
      <c r="C8" s="27" t="s">
        <v>20</v>
      </c>
      <c r="D8" s="27" t="s">
        <v>18</v>
      </c>
      <c r="E8" s="28">
        <v>995</v>
      </c>
      <c r="F8" s="29">
        <v>3</v>
      </c>
      <c r="G8" s="30">
        <v>2</v>
      </c>
      <c r="H8" s="30">
        <v>2</v>
      </c>
      <c r="I8" s="30">
        <v>3</v>
      </c>
      <c r="J8" s="30">
        <v>6</v>
      </c>
      <c r="K8" s="30">
        <v>1</v>
      </c>
      <c r="L8" s="30">
        <v>6</v>
      </c>
      <c r="M8" s="30">
        <v>7</v>
      </c>
      <c r="N8" s="30">
        <v>2</v>
      </c>
      <c r="O8" s="30"/>
      <c r="P8" s="30"/>
      <c r="Q8" s="30"/>
      <c r="R8" s="30"/>
      <c r="S8" s="30"/>
      <c r="T8" s="33">
        <f t="shared" si="0"/>
        <v>29</v>
      </c>
      <c r="U8" s="33">
        <f t="shared" si="1"/>
        <v>7</v>
      </c>
      <c r="V8" s="33">
        <f t="shared" si="2"/>
        <v>6</v>
      </c>
      <c r="W8" s="33">
        <f t="shared" si="3"/>
        <v>0</v>
      </c>
      <c r="X8" s="34">
        <f t="shared" si="4"/>
        <v>16</v>
      </c>
    </row>
    <row r="9" spans="1:30" s="40" customFormat="1" ht="15" customHeight="1" x14ac:dyDescent="0.15">
      <c r="A9" s="25">
        <v>4</v>
      </c>
      <c r="B9" s="38" t="s">
        <v>26</v>
      </c>
      <c r="C9" s="27" t="s">
        <v>17</v>
      </c>
      <c r="D9" s="27" t="s">
        <v>18</v>
      </c>
      <c r="E9" s="44">
        <v>44</v>
      </c>
      <c r="F9" s="39">
        <v>4</v>
      </c>
      <c r="G9" s="30">
        <v>4</v>
      </c>
      <c r="H9" s="30">
        <v>3</v>
      </c>
      <c r="I9" s="30">
        <v>1</v>
      </c>
      <c r="J9" s="30">
        <v>2</v>
      </c>
      <c r="K9" s="30">
        <v>3</v>
      </c>
      <c r="L9" s="30">
        <v>4</v>
      </c>
      <c r="M9" s="30">
        <v>3</v>
      </c>
      <c r="N9" s="30">
        <v>4</v>
      </c>
      <c r="O9" s="30"/>
      <c r="P9" s="30"/>
      <c r="Q9" s="30"/>
      <c r="R9" s="30"/>
      <c r="S9" s="30"/>
      <c r="T9" s="33">
        <f t="shared" si="0"/>
        <v>24</v>
      </c>
      <c r="U9" s="33">
        <f t="shared" si="1"/>
        <v>4</v>
      </c>
      <c r="V9" s="33">
        <f t="shared" si="2"/>
        <v>4</v>
      </c>
      <c r="W9" s="33">
        <f t="shared" si="3"/>
        <v>0</v>
      </c>
      <c r="X9" s="34">
        <f t="shared" si="4"/>
        <v>16</v>
      </c>
    </row>
    <row r="10" spans="1:30" s="40" customFormat="1" ht="15" customHeight="1" x14ac:dyDescent="0.15">
      <c r="A10" s="25">
        <v>5</v>
      </c>
      <c r="B10" s="38" t="s">
        <v>25</v>
      </c>
      <c r="C10" s="27" t="s">
        <v>20</v>
      </c>
      <c r="D10" s="27" t="s">
        <v>18</v>
      </c>
      <c r="E10" s="28">
        <v>152</v>
      </c>
      <c r="F10" s="29">
        <v>5</v>
      </c>
      <c r="G10" s="30">
        <v>7</v>
      </c>
      <c r="H10" s="30">
        <v>4</v>
      </c>
      <c r="I10" s="30">
        <v>4</v>
      </c>
      <c r="J10" s="30">
        <v>3</v>
      </c>
      <c r="K10" s="30">
        <v>4</v>
      </c>
      <c r="L10" s="30">
        <v>3</v>
      </c>
      <c r="M10" s="30">
        <v>2</v>
      </c>
      <c r="N10" s="30">
        <v>3</v>
      </c>
      <c r="O10" s="37"/>
      <c r="P10" s="37"/>
      <c r="Q10" s="37"/>
      <c r="R10" s="37"/>
      <c r="S10" s="37"/>
      <c r="T10" s="33">
        <f t="shared" si="0"/>
        <v>30</v>
      </c>
      <c r="U10" s="33">
        <f t="shared" si="1"/>
        <v>7</v>
      </c>
      <c r="V10" s="33">
        <f t="shared" si="2"/>
        <v>4</v>
      </c>
      <c r="W10" s="33">
        <f t="shared" si="3"/>
        <v>0</v>
      </c>
      <c r="X10" s="34">
        <f t="shared" si="4"/>
        <v>19</v>
      </c>
    </row>
    <row r="11" spans="1:30" ht="15" customHeight="1" x14ac:dyDescent="0.15">
      <c r="A11" s="41">
        <v>6</v>
      </c>
      <c r="B11" s="26" t="s">
        <v>23</v>
      </c>
      <c r="C11" s="27" t="s">
        <v>17</v>
      </c>
      <c r="D11" s="27" t="s">
        <v>18</v>
      </c>
      <c r="E11" s="44">
        <v>108</v>
      </c>
      <c r="F11" s="122">
        <v>6</v>
      </c>
      <c r="G11" s="30">
        <v>11</v>
      </c>
      <c r="H11" s="30">
        <v>5</v>
      </c>
      <c r="I11" s="30">
        <v>7</v>
      </c>
      <c r="J11" s="30">
        <v>5</v>
      </c>
      <c r="K11" s="30">
        <v>7</v>
      </c>
      <c r="L11" s="30">
        <v>11</v>
      </c>
      <c r="M11" s="30">
        <v>5</v>
      </c>
      <c r="N11" s="30">
        <v>6</v>
      </c>
      <c r="O11" s="30"/>
      <c r="P11" s="30"/>
      <c r="Q11" s="30"/>
      <c r="R11" s="30"/>
      <c r="S11" s="37"/>
      <c r="T11" s="42">
        <f t="shared" si="0"/>
        <v>57</v>
      </c>
      <c r="U11" s="33">
        <f t="shared" si="1"/>
        <v>11</v>
      </c>
      <c r="V11" s="33">
        <f t="shared" si="2"/>
        <v>11</v>
      </c>
      <c r="W11" s="33">
        <f t="shared" si="3"/>
        <v>0</v>
      </c>
      <c r="X11" s="43">
        <f t="shared" si="4"/>
        <v>35</v>
      </c>
    </row>
    <row r="12" spans="1:30" ht="15" customHeight="1" x14ac:dyDescent="0.15">
      <c r="A12" s="114">
        <v>7</v>
      </c>
      <c r="B12" s="26" t="s">
        <v>87</v>
      </c>
      <c r="C12" s="27" t="s">
        <v>17</v>
      </c>
      <c r="D12" s="27" t="s">
        <v>18</v>
      </c>
      <c r="E12" s="36" t="s">
        <v>88</v>
      </c>
      <c r="F12" s="29">
        <v>7</v>
      </c>
      <c r="G12" s="30">
        <v>5</v>
      </c>
      <c r="H12" s="30">
        <v>8</v>
      </c>
      <c r="I12" s="30">
        <v>6</v>
      </c>
      <c r="J12" s="30">
        <v>7</v>
      </c>
      <c r="K12" s="30">
        <v>8</v>
      </c>
      <c r="L12" s="30">
        <v>5</v>
      </c>
      <c r="M12" s="30">
        <v>7</v>
      </c>
      <c r="N12" s="30">
        <v>7</v>
      </c>
      <c r="O12" s="30"/>
      <c r="P12" s="30"/>
      <c r="Q12" s="30"/>
      <c r="R12" s="30"/>
      <c r="S12" s="30"/>
      <c r="T12" s="33">
        <f t="shared" si="0"/>
        <v>53</v>
      </c>
      <c r="U12" s="33">
        <f t="shared" si="1"/>
        <v>8</v>
      </c>
      <c r="V12" s="33">
        <f t="shared" si="2"/>
        <v>8</v>
      </c>
      <c r="W12" s="33">
        <f t="shared" si="3"/>
        <v>0</v>
      </c>
      <c r="X12" s="34">
        <f t="shared" si="4"/>
        <v>37</v>
      </c>
    </row>
    <row r="13" spans="1:30" ht="15" customHeight="1" x14ac:dyDescent="0.15">
      <c r="A13" s="25">
        <v>8</v>
      </c>
      <c r="B13" s="73" t="s">
        <v>24</v>
      </c>
      <c r="C13" s="27" t="s">
        <v>17</v>
      </c>
      <c r="D13" s="27" t="s">
        <v>18</v>
      </c>
      <c r="E13" s="28">
        <v>15</v>
      </c>
      <c r="F13" s="29">
        <v>8</v>
      </c>
      <c r="G13" s="30">
        <v>6</v>
      </c>
      <c r="H13" s="30">
        <v>6</v>
      </c>
      <c r="I13" s="30">
        <v>11</v>
      </c>
      <c r="J13" s="30">
        <v>11</v>
      </c>
      <c r="K13" s="30">
        <v>6</v>
      </c>
      <c r="L13" s="30">
        <v>7</v>
      </c>
      <c r="M13" s="30">
        <v>8</v>
      </c>
      <c r="N13" s="30">
        <v>8</v>
      </c>
      <c r="O13" s="30"/>
      <c r="P13" s="30"/>
      <c r="Q13" s="45"/>
      <c r="R13" s="30"/>
      <c r="S13" s="30"/>
      <c r="T13" s="33">
        <f t="shared" si="0"/>
        <v>63</v>
      </c>
      <c r="U13" s="33">
        <f t="shared" si="1"/>
        <v>11</v>
      </c>
      <c r="V13" s="33">
        <f t="shared" si="2"/>
        <v>11</v>
      </c>
      <c r="W13" s="33">
        <f t="shared" si="3"/>
        <v>0</v>
      </c>
      <c r="X13" s="34">
        <f t="shared" si="4"/>
        <v>41</v>
      </c>
    </row>
    <row r="14" spans="1:30" ht="15" customHeight="1" x14ac:dyDescent="0.15">
      <c r="A14" s="35">
        <v>9</v>
      </c>
      <c r="B14" s="73" t="s">
        <v>40</v>
      </c>
      <c r="C14" s="27" t="s">
        <v>39</v>
      </c>
      <c r="D14" s="27" t="s">
        <v>18</v>
      </c>
      <c r="E14" s="129" t="s">
        <v>83</v>
      </c>
      <c r="F14" s="29">
        <v>9</v>
      </c>
      <c r="G14" s="30">
        <v>8</v>
      </c>
      <c r="H14" s="30">
        <v>9</v>
      </c>
      <c r="I14" s="30">
        <v>8</v>
      </c>
      <c r="J14" s="30">
        <v>8</v>
      </c>
      <c r="K14" s="30">
        <v>11</v>
      </c>
      <c r="L14" s="30">
        <v>11</v>
      </c>
      <c r="M14" s="30">
        <v>11</v>
      </c>
      <c r="N14" s="30">
        <v>11</v>
      </c>
      <c r="O14" s="30"/>
      <c r="P14" s="30"/>
      <c r="Q14" s="46"/>
      <c r="R14" s="30"/>
      <c r="S14" s="47"/>
      <c r="T14" s="33">
        <f t="shared" si="0"/>
        <v>77</v>
      </c>
      <c r="U14" s="33">
        <f t="shared" si="1"/>
        <v>11</v>
      </c>
      <c r="V14" s="33">
        <f t="shared" si="2"/>
        <v>11</v>
      </c>
      <c r="W14" s="33">
        <f t="shared" si="3"/>
        <v>0</v>
      </c>
      <c r="X14" s="34">
        <f t="shared" si="4"/>
        <v>55</v>
      </c>
    </row>
    <row r="15" spans="1:30" ht="15" customHeight="1" x14ac:dyDescent="0.15">
      <c r="A15" s="35">
        <v>10</v>
      </c>
      <c r="B15" s="26" t="s">
        <v>100</v>
      </c>
      <c r="C15" s="27" t="s">
        <v>104</v>
      </c>
      <c r="D15" s="27" t="s">
        <v>18</v>
      </c>
      <c r="E15" s="130" t="s">
        <v>101</v>
      </c>
      <c r="F15" s="29">
        <v>10</v>
      </c>
      <c r="G15" s="47">
        <v>11</v>
      </c>
      <c r="H15" s="47">
        <v>11</v>
      </c>
      <c r="I15" s="47">
        <v>9</v>
      </c>
      <c r="J15" s="47">
        <v>9</v>
      </c>
      <c r="K15" s="47">
        <v>11</v>
      </c>
      <c r="L15" s="47">
        <v>8</v>
      </c>
      <c r="M15" s="47">
        <v>9</v>
      </c>
      <c r="N15" s="47">
        <v>9</v>
      </c>
      <c r="O15" s="30"/>
      <c r="P15" s="30"/>
      <c r="Q15" s="30"/>
      <c r="R15" s="30"/>
      <c r="S15" s="47"/>
      <c r="T15" s="33">
        <f t="shared" si="0"/>
        <v>77</v>
      </c>
      <c r="U15" s="33">
        <f t="shared" si="1"/>
        <v>11</v>
      </c>
      <c r="V15" s="33">
        <f t="shared" si="2"/>
        <v>11</v>
      </c>
      <c r="W15" s="33">
        <f t="shared" si="3"/>
        <v>0</v>
      </c>
      <c r="X15" s="48">
        <f t="shared" si="4"/>
        <v>55</v>
      </c>
    </row>
    <row r="16" spans="1:30" s="50" customFormat="1" ht="15" customHeight="1" x14ac:dyDescent="0.15">
      <c r="A16" s="35">
        <v>11</v>
      </c>
      <c r="B16" s="26" t="s">
        <v>19</v>
      </c>
      <c r="C16" s="27" t="s">
        <v>20</v>
      </c>
      <c r="D16" s="27" t="s">
        <v>18</v>
      </c>
      <c r="E16" s="36" t="s">
        <v>21</v>
      </c>
      <c r="F16" s="29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47"/>
      <c r="S16" s="47"/>
      <c r="T16" s="49">
        <f t="shared" si="0"/>
        <v>0</v>
      </c>
      <c r="U16" s="49">
        <f t="shared" si="1"/>
        <v>0</v>
      </c>
      <c r="V16" s="33">
        <f t="shared" si="2"/>
        <v>0</v>
      </c>
      <c r="W16" s="33">
        <f t="shared" si="3"/>
        <v>0</v>
      </c>
      <c r="X16" s="34">
        <f t="shared" si="4"/>
        <v>0</v>
      </c>
    </row>
    <row r="17" spans="1:30" ht="24" customHeight="1" x14ac:dyDescent="0.15">
      <c r="A17" s="133" t="s">
        <v>29</v>
      </c>
      <c r="B17" s="134"/>
      <c r="C17" s="134"/>
      <c r="D17" s="134"/>
      <c r="E17" s="135" t="s">
        <v>94</v>
      </c>
      <c r="F17" s="148" t="s">
        <v>89</v>
      </c>
      <c r="G17" s="150" t="s">
        <v>90</v>
      </c>
      <c r="H17" s="150" t="s">
        <v>91</v>
      </c>
      <c r="I17" s="150" t="s">
        <v>95</v>
      </c>
      <c r="J17" s="150" t="s">
        <v>97</v>
      </c>
      <c r="K17" s="152" t="s">
        <v>98</v>
      </c>
      <c r="L17" s="150" t="s">
        <v>103</v>
      </c>
      <c r="M17" s="153"/>
      <c r="N17" s="150"/>
      <c r="O17" s="150"/>
      <c r="P17" s="150"/>
      <c r="Q17" s="154"/>
      <c r="R17" s="141"/>
      <c r="S17" s="140"/>
      <c r="T17" s="140"/>
      <c r="U17" s="126"/>
      <c r="V17" s="146" t="s">
        <v>34</v>
      </c>
      <c r="W17" s="146"/>
      <c r="X17" s="51"/>
      <c r="Y17" s="52"/>
      <c r="Z17" s="52"/>
      <c r="AA17" s="52"/>
      <c r="AB17" s="52"/>
      <c r="AC17" s="52"/>
      <c r="AD17" s="52"/>
    </row>
    <row r="18" spans="1:30" ht="24" customHeight="1" x14ac:dyDescent="0.15">
      <c r="A18" s="53" t="s">
        <v>35</v>
      </c>
      <c r="B18" s="54" t="s">
        <v>4</v>
      </c>
      <c r="C18" s="23" t="s">
        <v>5</v>
      </c>
      <c r="D18" s="23" t="s">
        <v>36</v>
      </c>
      <c r="E18" s="136"/>
      <c r="F18" s="149"/>
      <c r="G18" s="151"/>
      <c r="H18" s="151"/>
      <c r="I18" s="151"/>
      <c r="J18" s="151"/>
      <c r="K18" s="151"/>
      <c r="L18" s="151"/>
      <c r="M18" s="151"/>
      <c r="N18" s="150"/>
      <c r="O18" s="150"/>
      <c r="P18" s="150"/>
      <c r="Q18" s="154"/>
      <c r="R18" s="141"/>
      <c r="S18" s="141"/>
      <c r="T18" s="141"/>
      <c r="U18" s="126"/>
      <c r="V18" s="146"/>
      <c r="W18" s="146"/>
      <c r="X18" s="55"/>
      <c r="Y18" s="56"/>
      <c r="Z18" s="56"/>
      <c r="AA18" s="56"/>
      <c r="AB18" s="57"/>
      <c r="AC18" s="57"/>
      <c r="AD18" s="58"/>
    </row>
    <row r="19" spans="1:30" ht="15" customHeight="1" x14ac:dyDescent="0.15">
      <c r="A19" s="59" t="str">
        <f t="shared" ref="A19:A32" si="5">RANK(V19,$V$19:$V$32,0)&amp;IF(COUNTIF($V$19:$V$32,V19)&gt;1,"=","")</f>
        <v>1</v>
      </c>
      <c r="B19" s="60" t="s">
        <v>22</v>
      </c>
      <c r="C19" s="61" t="s">
        <v>20</v>
      </c>
      <c r="D19" s="115">
        <f t="shared" ref="D19:D32" si="6">SUM(E19:Q19)</f>
        <v>64</v>
      </c>
      <c r="E19" s="117">
        <v>7</v>
      </c>
      <c r="F19" s="117">
        <v>8</v>
      </c>
      <c r="G19" s="117">
        <v>6</v>
      </c>
      <c r="H19" s="118">
        <v>8</v>
      </c>
      <c r="I19" s="117">
        <v>9</v>
      </c>
      <c r="J19" s="117">
        <v>7</v>
      </c>
      <c r="K19" s="117">
        <v>11</v>
      </c>
      <c r="L19" s="117">
        <v>8</v>
      </c>
      <c r="M19" s="117">
        <v>0</v>
      </c>
      <c r="N19" s="118">
        <v>0</v>
      </c>
      <c r="O19" s="117">
        <v>0</v>
      </c>
      <c r="P19" s="118">
        <v>0</v>
      </c>
      <c r="Q19" s="117">
        <v>0</v>
      </c>
      <c r="R19" s="119">
        <v>0</v>
      </c>
      <c r="S19" s="119">
        <v>0</v>
      </c>
      <c r="T19" s="119">
        <v>0</v>
      </c>
      <c r="U19" s="119">
        <v>0</v>
      </c>
      <c r="V19" s="124">
        <f>SUMPRODUCT(LARGE(E19:U19,{1,2,3,4,5,6,7}))</f>
        <v>58</v>
      </c>
      <c r="W19" s="124"/>
      <c r="X19" s="62"/>
      <c r="Y19" s="57"/>
      <c r="Z19" s="63"/>
      <c r="AA19" s="64"/>
      <c r="AB19" s="57"/>
      <c r="AC19" s="57"/>
      <c r="AD19" s="58"/>
    </row>
    <row r="20" spans="1:30" ht="15" customHeight="1" x14ac:dyDescent="0.15">
      <c r="A20" s="65" t="str">
        <f t="shared" si="5"/>
        <v>2</v>
      </c>
      <c r="B20" s="26" t="s">
        <v>26</v>
      </c>
      <c r="C20" s="27" t="s">
        <v>17</v>
      </c>
      <c r="D20" s="123">
        <f t="shared" si="6"/>
        <v>47</v>
      </c>
      <c r="E20" s="118">
        <v>5</v>
      </c>
      <c r="F20" s="117">
        <v>7</v>
      </c>
      <c r="G20" s="118">
        <v>5</v>
      </c>
      <c r="H20" s="118">
        <v>6</v>
      </c>
      <c r="I20" s="118">
        <v>7</v>
      </c>
      <c r="J20" s="118">
        <v>0</v>
      </c>
      <c r="K20" s="117">
        <v>10</v>
      </c>
      <c r="L20" s="118">
        <v>7</v>
      </c>
      <c r="M20" s="117">
        <v>0</v>
      </c>
      <c r="N20" s="118">
        <v>0</v>
      </c>
      <c r="O20" s="118">
        <v>0</v>
      </c>
      <c r="P20" s="118">
        <v>0</v>
      </c>
      <c r="Q20" s="118">
        <v>0</v>
      </c>
      <c r="R20" s="117">
        <v>0</v>
      </c>
      <c r="S20" s="117">
        <v>0</v>
      </c>
      <c r="T20" s="117">
        <v>0</v>
      </c>
      <c r="U20" s="117">
        <v>0</v>
      </c>
      <c r="V20" s="123">
        <f>SUMPRODUCT(LARGE(E20:U20,{1,2,3,4,5,6,7}))</f>
        <v>47</v>
      </c>
      <c r="W20" s="123"/>
      <c r="X20" s="66"/>
      <c r="Y20" s="67"/>
      <c r="Z20" s="68"/>
      <c r="AA20" s="57"/>
      <c r="AB20" s="57"/>
      <c r="AC20" s="57"/>
      <c r="AD20" s="58"/>
    </row>
    <row r="21" spans="1:30" s="11" customFormat="1" ht="15" customHeight="1" x14ac:dyDescent="0.15">
      <c r="A21" s="65" t="str">
        <f t="shared" si="5"/>
        <v>3</v>
      </c>
      <c r="B21" s="26" t="s">
        <v>38</v>
      </c>
      <c r="C21" s="27" t="s">
        <v>39</v>
      </c>
      <c r="D21" s="123">
        <f t="shared" si="6"/>
        <v>41</v>
      </c>
      <c r="E21" s="118">
        <v>8</v>
      </c>
      <c r="F21" s="117">
        <v>0</v>
      </c>
      <c r="G21" s="118">
        <v>0</v>
      </c>
      <c r="H21" s="118">
        <v>9</v>
      </c>
      <c r="I21" s="118">
        <v>8</v>
      </c>
      <c r="J21" s="118">
        <v>0</v>
      </c>
      <c r="K21" s="117">
        <v>6</v>
      </c>
      <c r="L21" s="118">
        <v>10</v>
      </c>
      <c r="M21" s="117">
        <v>0</v>
      </c>
      <c r="N21" s="118">
        <v>0</v>
      </c>
      <c r="O21" s="118">
        <v>0</v>
      </c>
      <c r="P21" s="118">
        <v>0</v>
      </c>
      <c r="Q21" s="118">
        <v>0</v>
      </c>
      <c r="R21" s="117">
        <v>0</v>
      </c>
      <c r="S21" s="117">
        <v>0</v>
      </c>
      <c r="T21" s="117">
        <v>0</v>
      </c>
      <c r="U21" s="117">
        <v>0</v>
      </c>
      <c r="V21" s="123">
        <f>SUMPRODUCT(LARGE(E21:U21,{1,2,3,4,5,6,7}))</f>
        <v>41</v>
      </c>
      <c r="W21" s="123"/>
      <c r="X21" s="44"/>
      <c r="Y21" s="69"/>
      <c r="Z21" s="70"/>
      <c r="AA21" s="69"/>
      <c r="AB21" s="69"/>
      <c r="AC21" s="69"/>
      <c r="AD21" s="69"/>
    </row>
    <row r="22" spans="1:30" s="11" customFormat="1" ht="15" customHeight="1" x14ac:dyDescent="0.15">
      <c r="A22" s="65" t="str">
        <f t="shared" si="5"/>
        <v>4=</v>
      </c>
      <c r="B22" s="26" t="s">
        <v>19</v>
      </c>
      <c r="C22" s="27" t="s">
        <v>20</v>
      </c>
      <c r="D22" s="123">
        <f t="shared" si="6"/>
        <v>38</v>
      </c>
      <c r="E22" s="118">
        <v>6</v>
      </c>
      <c r="F22" s="117">
        <v>5</v>
      </c>
      <c r="G22" s="118">
        <v>3</v>
      </c>
      <c r="H22" s="118">
        <v>7</v>
      </c>
      <c r="I22" s="118">
        <v>6</v>
      </c>
      <c r="J22" s="118">
        <v>3</v>
      </c>
      <c r="K22" s="117">
        <v>8</v>
      </c>
      <c r="L22" s="118">
        <v>0</v>
      </c>
      <c r="M22" s="117">
        <v>0</v>
      </c>
      <c r="N22" s="118">
        <v>0</v>
      </c>
      <c r="O22" s="118">
        <v>0</v>
      </c>
      <c r="P22" s="118">
        <v>0</v>
      </c>
      <c r="Q22" s="118">
        <v>0</v>
      </c>
      <c r="R22" s="117">
        <v>0</v>
      </c>
      <c r="S22" s="117">
        <v>0</v>
      </c>
      <c r="T22" s="117">
        <v>0</v>
      </c>
      <c r="U22" s="117">
        <v>0</v>
      </c>
      <c r="V22" s="123">
        <f>SUMPRODUCT(LARGE(E22:U22,{1,2,3,4,5,6,7}))</f>
        <v>38</v>
      </c>
      <c r="W22" s="123"/>
      <c r="X22" s="44"/>
      <c r="Y22" s="69"/>
      <c r="Z22" s="70"/>
      <c r="AA22" s="69"/>
      <c r="AB22" s="69"/>
      <c r="AC22" s="69"/>
      <c r="AD22" s="69"/>
    </row>
    <row r="23" spans="1:30" s="22" customFormat="1" ht="15" customHeight="1" x14ac:dyDescent="0.15">
      <c r="A23" s="65" t="str">
        <f t="shared" si="5"/>
        <v>4=</v>
      </c>
      <c r="B23" s="71" t="s">
        <v>16</v>
      </c>
      <c r="C23" s="27" t="s">
        <v>17</v>
      </c>
      <c r="D23" s="123">
        <f t="shared" si="6"/>
        <v>38</v>
      </c>
      <c r="E23" s="118">
        <v>0</v>
      </c>
      <c r="F23" s="117">
        <v>4</v>
      </c>
      <c r="G23" s="118">
        <v>4</v>
      </c>
      <c r="H23" s="118">
        <v>4</v>
      </c>
      <c r="I23" s="118">
        <v>0</v>
      </c>
      <c r="J23" s="118">
        <v>8</v>
      </c>
      <c r="K23" s="117">
        <v>9</v>
      </c>
      <c r="L23" s="118">
        <v>9</v>
      </c>
      <c r="M23" s="117">
        <v>0</v>
      </c>
      <c r="N23" s="118">
        <v>0</v>
      </c>
      <c r="O23" s="118">
        <v>0</v>
      </c>
      <c r="P23" s="118">
        <v>0</v>
      </c>
      <c r="Q23" s="118">
        <v>0</v>
      </c>
      <c r="R23" s="117">
        <v>0</v>
      </c>
      <c r="S23" s="117">
        <v>0</v>
      </c>
      <c r="T23" s="117">
        <v>0</v>
      </c>
      <c r="U23" s="117">
        <v>0</v>
      </c>
      <c r="V23" s="123">
        <f>SUMPRODUCT(LARGE(E23:U23,{1,2,3,4,5,6,7}))</f>
        <v>38</v>
      </c>
      <c r="W23" s="123"/>
      <c r="X23" s="72"/>
      <c r="Y23" s="57"/>
      <c r="Z23" s="70"/>
      <c r="AA23" s="57"/>
      <c r="AB23" s="57"/>
      <c r="AC23" s="57"/>
      <c r="AD23" s="57"/>
    </row>
    <row r="24" spans="1:30" s="75" customFormat="1" ht="15" customHeight="1" x14ac:dyDescent="0.3">
      <c r="A24" s="65" t="str">
        <f t="shared" si="5"/>
        <v>6</v>
      </c>
      <c r="B24" s="26" t="s">
        <v>25</v>
      </c>
      <c r="C24" s="27" t="s">
        <v>20</v>
      </c>
      <c r="D24" s="123">
        <f t="shared" si="6"/>
        <v>34</v>
      </c>
      <c r="E24" s="118">
        <v>3</v>
      </c>
      <c r="F24" s="117">
        <v>6</v>
      </c>
      <c r="G24" s="120">
        <v>2</v>
      </c>
      <c r="H24" s="118">
        <v>0</v>
      </c>
      <c r="I24" s="118">
        <v>5</v>
      </c>
      <c r="J24" s="118">
        <v>5</v>
      </c>
      <c r="K24" s="117">
        <v>7</v>
      </c>
      <c r="L24" s="118">
        <v>6</v>
      </c>
      <c r="M24" s="117">
        <v>0</v>
      </c>
      <c r="N24" s="118">
        <v>0</v>
      </c>
      <c r="O24" s="118">
        <v>0</v>
      </c>
      <c r="P24" s="118">
        <v>0</v>
      </c>
      <c r="Q24" s="118">
        <v>0</v>
      </c>
      <c r="R24" s="117">
        <v>0</v>
      </c>
      <c r="S24" s="117">
        <v>0</v>
      </c>
      <c r="T24" s="117">
        <v>0</v>
      </c>
      <c r="U24" s="117">
        <v>0</v>
      </c>
      <c r="V24" s="123">
        <f>SUMPRODUCT(LARGE(E24:U24,{1,2,3,4,5,6,7}))</f>
        <v>34</v>
      </c>
      <c r="W24" s="123"/>
      <c r="X24" s="74"/>
      <c r="Z24" s="70"/>
      <c r="AA24" s="76"/>
      <c r="AB24" s="76"/>
      <c r="AC24" s="76"/>
      <c r="AD24" s="77"/>
    </row>
    <row r="25" spans="1:30" s="75" customFormat="1" ht="15" customHeight="1" x14ac:dyDescent="0.3">
      <c r="A25" s="65" t="str">
        <f t="shared" si="5"/>
        <v>7</v>
      </c>
      <c r="B25" s="26" t="s">
        <v>87</v>
      </c>
      <c r="C25" s="27" t="s">
        <v>17</v>
      </c>
      <c r="D25" s="123">
        <f t="shared" si="6"/>
        <v>20</v>
      </c>
      <c r="E25" s="118">
        <v>0</v>
      </c>
      <c r="F25" s="117">
        <v>2</v>
      </c>
      <c r="G25" s="118">
        <v>0</v>
      </c>
      <c r="H25" s="118">
        <v>3</v>
      </c>
      <c r="I25" s="118">
        <v>4</v>
      </c>
      <c r="J25" s="118">
        <v>2</v>
      </c>
      <c r="K25" s="117">
        <v>5</v>
      </c>
      <c r="L25" s="118">
        <v>4</v>
      </c>
      <c r="M25" s="117">
        <v>0</v>
      </c>
      <c r="N25" s="118">
        <v>0</v>
      </c>
      <c r="O25" s="118">
        <v>0</v>
      </c>
      <c r="P25" s="118">
        <v>0</v>
      </c>
      <c r="Q25" s="118">
        <v>0</v>
      </c>
      <c r="R25" s="117">
        <v>0</v>
      </c>
      <c r="S25" s="117">
        <v>0</v>
      </c>
      <c r="T25" s="117">
        <v>0</v>
      </c>
      <c r="U25" s="117">
        <v>0</v>
      </c>
      <c r="V25" s="123">
        <f>SUMPRODUCT(LARGE(E25:U25,{1,2,3,4,5,6,7}))</f>
        <v>20</v>
      </c>
      <c r="W25" s="123"/>
      <c r="X25" s="78"/>
      <c r="Y25" s="77"/>
      <c r="Z25" s="79"/>
      <c r="AA25" s="80"/>
      <c r="AB25" s="81"/>
      <c r="AC25" s="76"/>
      <c r="AD25" s="77"/>
    </row>
    <row r="26" spans="1:30" s="77" customFormat="1" ht="15" customHeight="1" x14ac:dyDescent="0.35">
      <c r="A26" s="65" t="str">
        <f t="shared" si="5"/>
        <v>8=</v>
      </c>
      <c r="B26" s="26" t="s">
        <v>84</v>
      </c>
      <c r="C26" s="27" t="s">
        <v>17</v>
      </c>
      <c r="D26" s="123">
        <f t="shared" si="6"/>
        <v>14</v>
      </c>
      <c r="E26" s="118">
        <v>1</v>
      </c>
      <c r="F26" s="117">
        <v>1</v>
      </c>
      <c r="G26" s="118">
        <v>0</v>
      </c>
      <c r="H26" s="118">
        <v>1</v>
      </c>
      <c r="I26" s="118">
        <v>3</v>
      </c>
      <c r="J26" s="118">
        <v>4</v>
      </c>
      <c r="K26" s="117">
        <v>4</v>
      </c>
      <c r="L26" s="118">
        <v>0</v>
      </c>
      <c r="M26" s="117">
        <v>0</v>
      </c>
      <c r="N26" s="118">
        <v>0</v>
      </c>
      <c r="O26" s="118">
        <v>0</v>
      </c>
      <c r="P26" s="118">
        <v>0</v>
      </c>
      <c r="Q26" s="118">
        <v>0</v>
      </c>
      <c r="R26" s="117">
        <v>0</v>
      </c>
      <c r="S26" s="117">
        <v>0</v>
      </c>
      <c r="T26" s="117">
        <v>0</v>
      </c>
      <c r="U26" s="117">
        <v>0</v>
      </c>
      <c r="V26" s="123">
        <f>SUMPRODUCT(LARGE(E26:U26,{1,2,3,4,5,6,7}))</f>
        <v>14</v>
      </c>
      <c r="W26" s="123"/>
      <c r="X26" s="82"/>
      <c r="Y26" s="80"/>
      <c r="Z26" s="70"/>
      <c r="AA26" s="83"/>
      <c r="AB26" s="83"/>
      <c r="AD26" s="84"/>
    </row>
    <row r="27" spans="1:30" s="77" customFormat="1" ht="15" customHeight="1" x14ac:dyDescent="0.3">
      <c r="A27" s="65" t="str">
        <f t="shared" si="5"/>
        <v>8=</v>
      </c>
      <c r="B27" s="128" t="s">
        <v>24</v>
      </c>
      <c r="C27" s="27" t="s">
        <v>17</v>
      </c>
      <c r="D27" s="123">
        <f t="shared" si="6"/>
        <v>14</v>
      </c>
      <c r="E27" s="118">
        <v>0</v>
      </c>
      <c r="F27" s="117">
        <v>0</v>
      </c>
      <c r="G27" s="118">
        <v>1</v>
      </c>
      <c r="H27" s="118">
        <v>0</v>
      </c>
      <c r="I27" s="118">
        <v>2</v>
      </c>
      <c r="J27" s="118">
        <v>6</v>
      </c>
      <c r="K27" s="117">
        <v>2</v>
      </c>
      <c r="L27" s="118">
        <v>3</v>
      </c>
      <c r="M27" s="117">
        <v>0</v>
      </c>
      <c r="N27" s="118">
        <v>0</v>
      </c>
      <c r="O27" s="118">
        <v>0</v>
      </c>
      <c r="P27" s="118">
        <v>0</v>
      </c>
      <c r="Q27" s="118">
        <v>0</v>
      </c>
      <c r="R27" s="117">
        <v>0</v>
      </c>
      <c r="S27" s="117">
        <v>0</v>
      </c>
      <c r="T27" s="117">
        <v>0</v>
      </c>
      <c r="U27" s="117">
        <v>0</v>
      </c>
      <c r="V27" s="123">
        <f>SUMPRODUCT(LARGE(E27:U27,{1,2,3,4,5,6,7}))</f>
        <v>14</v>
      </c>
      <c r="W27" s="123"/>
      <c r="X27" s="78"/>
      <c r="Z27" s="79"/>
      <c r="AA27" s="85"/>
      <c r="AB27" s="86" t="s">
        <v>92</v>
      </c>
      <c r="AD27" s="84"/>
    </row>
    <row r="28" spans="1:30" s="77" customFormat="1" ht="15" customHeight="1" x14ac:dyDescent="0.3">
      <c r="A28" s="65" t="str">
        <f t="shared" si="5"/>
        <v>10</v>
      </c>
      <c r="B28" s="26" t="s">
        <v>23</v>
      </c>
      <c r="C28" s="27" t="s">
        <v>17</v>
      </c>
      <c r="D28" s="123">
        <f t="shared" si="6"/>
        <v>10</v>
      </c>
      <c r="E28" s="118">
        <v>0</v>
      </c>
      <c r="F28" s="117">
        <v>0</v>
      </c>
      <c r="G28" s="118">
        <v>0</v>
      </c>
      <c r="H28" s="118">
        <v>0</v>
      </c>
      <c r="I28" s="118">
        <v>1</v>
      </c>
      <c r="J28" s="118">
        <v>1</v>
      </c>
      <c r="K28" s="117">
        <v>3</v>
      </c>
      <c r="L28" s="118">
        <v>5</v>
      </c>
      <c r="M28" s="117">
        <v>0</v>
      </c>
      <c r="N28" s="118">
        <v>0</v>
      </c>
      <c r="O28" s="118">
        <v>0</v>
      </c>
      <c r="P28" s="118">
        <v>0</v>
      </c>
      <c r="Q28" s="118">
        <v>0</v>
      </c>
      <c r="R28" s="117">
        <v>0</v>
      </c>
      <c r="S28" s="117">
        <v>0</v>
      </c>
      <c r="T28" s="117">
        <v>0</v>
      </c>
      <c r="U28" s="117">
        <v>0</v>
      </c>
      <c r="V28" s="123">
        <f>SUMPRODUCT(LARGE(E28:U28,{1,2,3,4,5,6,7}))</f>
        <v>10</v>
      </c>
      <c r="W28" s="123"/>
      <c r="X28" s="78"/>
      <c r="Z28" s="79"/>
      <c r="AA28" s="85"/>
      <c r="AB28" s="86"/>
      <c r="AD28" s="84"/>
    </row>
    <row r="29" spans="1:30" s="77" customFormat="1" ht="15" customHeight="1" x14ac:dyDescent="0.3">
      <c r="A29" s="65" t="str">
        <f t="shared" si="5"/>
        <v>11=</v>
      </c>
      <c r="B29" s="26" t="s">
        <v>27</v>
      </c>
      <c r="C29" s="27" t="s">
        <v>20</v>
      </c>
      <c r="D29" s="123">
        <f t="shared" si="6"/>
        <v>7</v>
      </c>
      <c r="E29" s="118">
        <v>4</v>
      </c>
      <c r="F29" s="117">
        <v>3</v>
      </c>
      <c r="G29" s="118">
        <v>0</v>
      </c>
      <c r="H29" s="118">
        <v>0</v>
      </c>
      <c r="I29" s="118">
        <v>0</v>
      </c>
      <c r="J29" s="118">
        <v>0</v>
      </c>
      <c r="K29" s="117">
        <v>0</v>
      </c>
      <c r="L29" s="118">
        <v>0</v>
      </c>
      <c r="M29" s="117">
        <v>0</v>
      </c>
      <c r="N29" s="118">
        <v>0</v>
      </c>
      <c r="O29" s="118">
        <v>0</v>
      </c>
      <c r="P29" s="118">
        <v>0</v>
      </c>
      <c r="Q29" s="118">
        <v>0</v>
      </c>
      <c r="R29" s="117">
        <v>0</v>
      </c>
      <c r="S29" s="117">
        <v>0</v>
      </c>
      <c r="T29" s="117">
        <v>0</v>
      </c>
      <c r="U29" s="117">
        <v>0</v>
      </c>
      <c r="V29" s="123">
        <f>SUMPRODUCT(LARGE(E29:U29,{1,2,3,4,5,6,7}))</f>
        <v>7</v>
      </c>
      <c r="W29" s="123"/>
      <c r="X29" s="78"/>
      <c r="Z29" s="79"/>
      <c r="AA29" s="85"/>
      <c r="AB29" s="86"/>
      <c r="AD29" s="84"/>
    </row>
    <row r="30" spans="1:30" s="77" customFormat="1" ht="15" customHeight="1" x14ac:dyDescent="0.3">
      <c r="A30" s="65" t="str">
        <f t="shared" si="5"/>
        <v>11=</v>
      </c>
      <c r="B30" s="26" t="s">
        <v>40</v>
      </c>
      <c r="C30" s="27" t="s">
        <v>39</v>
      </c>
      <c r="D30" s="123">
        <f t="shared" si="6"/>
        <v>7</v>
      </c>
      <c r="E30" s="118">
        <v>2</v>
      </c>
      <c r="F30" s="117">
        <v>0</v>
      </c>
      <c r="G30" s="118">
        <v>0</v>
      </c>
      <c r="H30" s="118">
        <v>2</v>
      </c>
      <c r="I30" s="118">
        <v>0</v>
      </c>
      <c r="J30" s="118">
        <v>0</v>
      </c>
      <c r="K30" s="118">
        <v>1</v>
      </c>
      <c r="L30" s="118">
        <v>2</v>
      </c>
      <c r="M30" s="118">
        <v>0</v>
      </c>
      <c r="N30" s="118">
        <v>0</v>
      </c>
      <c r="O30" s="118">
        <v>0</v>
      </c>
      <c r="P30" s="118">
        <v>0</v>
      </c>
      <c r="Q30" s="118">
        <v>0</v>
      </c>
      <c r="R30" s="117">
        <v>0</v>
      </c>
      <c r="S30" s="117">
        <v>0</v>
      </c>
      <c r="T30" s="117">
        <v>0</v>
      </c>
      <c r="U30" s="117">
        <v>0</v>
      </c>
      <c r="V30" s="123">
        <f>SUMPRODUCT(LARGE(E30:U30,{1,2,3,4,5,6,7}))</f>
        <v>7</v>
      </c>
      <c r="W30" s="123"/>
      <c r="X30" s="78"/>
      <c r="Z30" s="79"/>
      <c r="AA30" s="85"/>
      <c r="AB30" s="86"/>
      <c r="AD30" s="84"/>
    </row>
    <row r="31" spans="1:30" s="77" customFormat="1" ht="15" customHeight="1" x14ac:dyDescent="0.3">
      <c r="A31" s="65" t="str">
        <f t="shared" si="5"/>
        <v>13</v>
      </c>
      <c r="B31" s="71" t="s">
        <v>28</v>
      </c>
      <c r="C31" s="87" t="s">
        <v>17</v>
      </c>
      <c r="D31" s="116">
        <f t="shared" si="6"/>
        <v>5</v>
      </c>
      <c r="E31" s="120">
        <v>0</v>
      </c>
      <c r="F31" s="121">
        <v>0</v>
      </c>
      <c r="G31" s="120">
        <v>0</v>
      </c>
      <c r="H31" s="120">
        <v>5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17">
        <v>0</v>
      </c>
      <c r="S31" s="121">
        <v>0</v>
      </c>
      <c r="T31" s="121">
        <v>0</v>
      </c>
      <c r="U31" s="121">
        <v>0</v>
      </c>
      <c r="V31" s="123">
        <f>SUMPRODUCT(LARGE(E31:U31,{1,2,3,4,5,6,7}))</f>
        <v>5</v>
      </c>
      <c r="W31" s="123"/>
      <c r="X31" s="88"/>
      <c r="Z31" s="79"/>
      <c r="AA31" s="89"/>
      <c r="AB31" s="86"/>
      <c r="AD31" s="84"/>
    </row>
    <row r="32" spans="1:30" s="77" customFormat="1" ht="15" customHeight="1" x14ac:dyDescent="0.3">
      <c r="A32" s="59" t="str">
        <f t="shared" si="5"/>
        <v>14</v>
      </c>
      <c r="B32" s="38" t="s">
        <v>100</v>
      </c>
      <c r="C32" s="27" t="s">
        <v>17</v>
      </c>
      <c r="D32" s="123">
        <f t="shared" si="6"/>
        <v>1</v>
      </c>
      <c r="E32" s="118">
        <v>0</v>
      </c>
      <c r="F32" s="117">
        <v>0</v>
      </c>
      <c r="G32" s="118">
        <v>0</v>
      </c>
      <c r="H32" s="118">
        <v>0</v>
      </c>
      <c r="I32" s="118">
        <v>0</v>
      </c>
      <c r="J32" s="118">
        <v>0</v>
      </c>
      <c r="K32" s="117">
        <v>0</v>
      </c>
      <c r="L32" s="118">
        <v>1</v>
      </c>
      <c r="M32" s="117">
        <v>0</v>
      </c>
      <c r="N32" s="118">
        <v>0</v>
      </c>
      <c r="O32" s="118">
        <v>0</v>
      </c>
      <c r="P32" s="118">
        <v>0</v>
      </c>
      <c r="Q32" s="118">
        <v>0</v>
      </c>
      <c r="R32" s="117">
        <v>0</v>
      </c>
      <c r="S32" s="117">
        <v>0</v>
      </c>
      <c r="T32" s="117">
        <v>0</v>
      </c>
      <c r="U32" s="117">
        <v>0</v>
      </c>
      <c r="V32" s="123">
        <f>SUMPRODUCT(LARGE(E32:U32,{1,2,3,4,5,6,7}))</f>
        <v>1</v>
      </c>
      <c r="W32" s="123"/>
      <c r="X32" s="90"/>
      <c r="Y32" s="91"/>
      <c r="Z32" s="79"/>
      <c r="AA32" s="85"/>
      <c r="AB32" s="86"/>
      <c r="AD32" s="84"/>
    </row>
    <row r="33" spans="1:25" s="77" customFormat="1" ht="30" customHeight="1" x14ac:dyDescent="0.3">
      <c r="A33" s="145" t="s">
        <v>41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92"/>
    </row>
    <row r="34" spans="1:25" s="77" customFormat="1" ht="30" customHeight="1" x14ac:dyDescent="0.3">
      <c r="A34" s="93"/>
      <c r="B34" s="93"/>
      <c r="C34" s="93"/>
      <c r="D34" s="9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</row>
    <row r="35" spans="1:25" s="77" customFormat="1" ht="30" customHeight="1" x14ac:dyDescent="0.3">
      <c r="A35" s="93"/>
      <c r="B35" s="93"/>
      <c r="C35" s="93"/>
      <c r="D35" s="93"/>
      <c r="E35" s="94"/>
      <c r="F35" s="95"/>
      <c r="G35" s="94"/>
      <c r="H35" s="94"/>
      <c r="I35" s="94"/>
      <c r="J35" s="96"/>
      <c r="K35" s="96"/>
      <c r="L35" s="96"/>
      <c r="M35" s="96"/>
      <c r="N35" s="96"/>
      <c r="O35" s="96"/>
      <c r="P35" s="96"/>
      <c r="Q35" s="58"/>
      <c r="S35" s="81"/>
    </row>
    <row r="36" spans="1:25" s="77" customFormat="1" ht="30" customHeight="1" x14ac:dyDescent="0.3">
      <c r="F36" s="97"/>
      <c r="G36" s="98"/>
      <c r="J36" s="58"/>
      <c r="K36" s="58"/>
      <c r="L36" s="58"/>
      <c r="M36" s="58"/>
      <c r="N36" s="58"/>
      <c r="O36" s="58"/>
      <c r="P36" s="58"/>
      <c r="Q36" s="58"/>
      <c r="S36" s="81"/>
    </row>
    <row r="37" spans="1:25" s="77" customFormat="1" ht="30" customHeight="1" x14ac:dyDescent="0.3">
      <c r="F37" s="97"/>
      <c r="G37" s="98"/>
      <c r="J37" s="99"/>
      <c r="K37" s="58"/>
      <c r="L37" s="58"/>
      <c r="M37" s="58"/>
      <c r="N37" s="58"/>
      <c r="O37" s="58"/>
      <c r="P37" s="58"/>
      <c r="Q37" s="58"/>
      <c r="S37" s="100"/>
    </row>
    <row r="38" spans="1:25" s="77" customFormat="1" ht="30" customHeight="1" x14ac:dyDescent="0.3">
      <c r="F38" s="101"/>
      <c r="J38" s="99"/>
      <c r="K38" s="58"/>
      <c r="L38" s="58"/>
      <c r="M38" s="58"/>
      <c r="N38" s="58"/>
      <c r="O38" s="58"/>
      <c r="P38" s="58"/>
      <c r="Q38" s="58"/>
      <c r="S38" s="100"/>
    </row>
    <row r="39" spans="1:25" s="77" customFormat="1" ht="30" customHeight="1" x14ac:dyDescent="0.3">
      <c r="F39" s="101"/>
      <c r="J39" s="58"/>
      <c r="K39" s="58"/>
      <c r="L39" s="58"/>
      <c r="M39" s="58"/>
      <c r="N39" s="58"/>
      <c r="O39" s="58"/>
      <c r="P39" s="58"/>
      <c r="S39" s="81"/>
    </row>
    <row r="40" spans="1:25" s="77" customFormat="1" ht="30" customHeight="1" x14ac:dyDescent="0.3">
      <c r="F40" s="101"/>
    </row>
    <row r="41" spans="1:25" s="77" customFormat="1" ht="30" customHeight="1" x14ac:dyDescent="0.3">
      <c r="F41" s="101"/>
    </row>
    <row r="42" spans="1:25" s="77" customFormat="1" ht="30" customHeight="1" x14ac:dyDescent="0.3">
      <c r="F42" s="101"/>
    </row>
    <row r="43" spans="1:25" s="77" customFormat="1" ht="30" customHeight="1" x14ac:dyDescent="0.3">
      <c r="F43" s="101"/>
    </row>
    <row r="44" spans="1:25" s="77" customFormat="1" ht="30" customHeight="1" x14ac:dyDescent="0.3">
      <c r="F44" s="101"/>
    </row>
    <row r="45" spans="1:25" s="77" customFormat="1" ht="30" customHeight="1" x14ac:dyDescent="0.3">
      <c r="F45" s="101"/>
    </row>
    <row r="46" spans="1:25" s="77" customFormat="1" ht="30" customHeight="1" x14ac:dyDescent="0.3">
      <c r="F46" s="101"/>
    </row>
    <row r="47" spans="1:25" s="77" customFormat="1" ht="30" customHeight="1" x14ac:dyDescent="0.3">
      <c r="F47" s="101"/>
    </row>
    <row r="48" spans="1:25" x14ac:dyDescent="0.15">
      <c r="P48" s="102"/>
      <c r="R48" s="102"/>
    </row>
    <row r="49" spans="16:27" x14ac:dyDescent="0.15">
      <c r="P49" s="102"/>
      <c r="R49" s="102"/>
      <c r="AA49" s="2"/>
    </row>
    <row r="50" spans="16:27" x14ac:dyDescent="0.15">
      <c r="AA50" s="2"/>
    </row>
    <row r="51" spans="16:27" x14ac:dyDescent="0.15">
      <c r="AA51" s="2"/>
    </row>
  </sheetData>
  <sortState xmlns:xlrd2="http://schemas.microsoft.com/office/spreadsheetml/2017/richdata2" ref="B6:N15">
    <sortCondition ref="F6:F15"/>
  </sortState>
  <mergeCells count="30">
    <mergeCell ref="A33:X33"/>
    <mergeCell ref="V17:W18"/>
    <mergeCell ref="AA4:AC4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U4:W4"/>
    <mergeCell ref="X4:X5"/>
    <mergeCell ref="A17:D17"/>
    <mergeCell ref="E17:E18"/>
    <mergeCell ref="A4:A5"/>
    <mergeCell ref="B4:B5"/>
    <mergeCell ref="C4:C5"/>
    <mergeCell ref="D4:D5"/>
    <mergeCell ref="E4:E5"/>
    <mergeCell ref="S17:S18"/>
    <mergeCell ref="T17:T18"/>
    <mergeCell ref="F4:F5"/>
    <mergeCell ref="G4:S4"/>
    <mergeCell ref="T4:T5"/>
  </mergeCells>
  <conditionalFormatting sqref="V19">
    <cfRule type="dataBar" priority="28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{3F342FA2-C383-4392-95D0-DD322C4F4526}</x14:id>
        </ext>
      </extLst>
    </cfRule>
    <cfRule type="dataBar" priority="27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{678081C0-56C0-40D6-89FD-51A7AB7D3B7A}</x14:id>
        </ext>
      </extLst>
    </cfRule>
  </conditionalFormatting>
  <conditionalFormatting sqref="V19:V32">
    <cfRule type="dataBar" priority="29">
      <dataBar>
        <cfvo type="num" val="0"/>
        <cfvo type="max"/>
        <color rgb="FF5B9BD5"/>
      </dataBar>
      <extLst>
        <ext xmlns:x14="http://schemas.microsoft.com/office/spreadsheetml/2009/9/main" uri="{B025F937-C7B1-47D3-B67F-A62EFF666E3E}">
          <x14:id>{D4C3802C-1CB9-4DF0-A750-ACC683F2FAB9}</x14:id>
        </ext>
      </extLst>
    </cfRule>
  </conditionalFormatting>
  <conditionalFormatting sqref="V20">
    <cfRule type="dataBar" priority="26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{E44216ED-52A8-41DE-B64C-E7C7579984AD}</x14:id>
        </ext>
      </extLst>
    </cfRule>
    <cfRule type="dataBar" priority="25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{76F7722D-52F4-47FD-8F8A-FBCACEC94FC5}</x14:id>
        </ext>
      </extLst>
    </cfRule>
  </conditionalFormatting>
  <conditionalFormatting sqref="V21">
    <cfRule type="dataBar" priority="24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{B2DE13C5-63B9-4E3E-9424-5130CC4084B0}</x14:id>
        </ext>
      </extLst>
    </cfRule>
    <cfRule type="dataBar" priority="2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{D77D87AB-9B71-43DA-8BAA-8867331BFF21}</x14:id>
        </ext>
      </extLst>
    </cfRule>
  </conditionalFormatting>
  <conditionalFormatting sqref="V22:V24">
    <cfRule type="dataBar" priority="22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{EEA8168B-8C52-4E5D-8EA0-7EF51BDCF475}</x14:id>
        </ext>
      </extLst>
    </cfRule>
    <cfRule type="dataBar" priority="21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{80E724EA-21A8-4EA1-B92D-1F6A35FA59DD}</x14:id>
        </ext>
      </extLst>
    </cfRule>
  </conditionalFormatting>
  <conditionalFormatting sqref="V23:V24">
    <cfRule type="dataBar" priority="20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{6F6BBC9F-60E9-4D60-979E-E9779AC4EC98}</x14:id>
        </ext>
      </extLst>
    </cfRule>
    <cfRule type="dataBar" priority="19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{987964A6-2083-4D95-B33B-807036769686}</x14:id>
        </ext>
      </extLst>
    </cfRule>
  </conditionalFormatting>
  <conditionalFormatting sqref="V25:V26">
    <cfRule type="dataBar" priority="18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{4D1C876A-837A-452A-97EF-2E5BB86569B0}</x14:id>
        </ext>
      </extLst>
    </cfRule>
    <cfRule type="dataBar" priority="17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{D0A14F61-6D52-43D1-8AEA-3860F2B9351F}</x14:id>
        </ext>
      </extLst>
    </cfRule>
  </conditionalFormatting>
  <conditionalFormatting sqref="V26">
    <cfRule type="dataBar" priority="16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{79F6FA53-548C-48C0-8CE1-81604315796E}</x14:id>
        </ext>
      </extLst>
    </cfRule>
    <cfRule type="dataBar" priority="15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{802AB7B3-1D2B-4EA3-9C3C-B550C84260F8}</x14:id>
        </ext>
      </extLst>
    </cfRule>
  </conditionalFormatting>
  <conditionalFormatting sqref="V27">
    <cfRule type="dataBar" priority="14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{F2C54E12-133D-4BC4-90F9-A27BB138359B}</x14:id>
        </ext>
      </extLst>
    </cfRule>
    <cfRule type="dataBar" priority="1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{96124097-3330-495B-91FC-3E82DE94AF9F}</x14:id>
        </ext>
      </extLst>
    </cfRule>
  </conditionalFormatting>
  <conditionalFormatting sqref="V28">
    <cfRule type="dataBar" priority="12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{1397298D-7889-49AB-AAC6-9B60D9A91174}</x14:id>
        </ext>
      </extLst>
    </cfRule>
    <cfRule type="dataBar" priority="11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{23929552-3B13-45A9-8515-E2CD3E49C5D9}</x14:id>
        </ext>
      </extLst>
    </cfRule>
  </conditionalFormatting>
  <conditionalFormatting sqref="V29">
    <cfRule type="dataBar" priority="10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{96C7DAC2-3D2A-4C9F-B49D-BDD01A55F679}</x14:id>
        </ext>
      </extLst>
    </cfRule>
    <cfRule type="dataBar" priority="9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{2B8DE054-4687-47AC-A025-19202DFFF866}</x14:id>
        </ext>
      </extLst>
    </cfRule>
  </conditionalFormatting>
  <conditionalFormatting sqref="V30">
    <cfRule type="dataBar" priority="8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{80A53891-4445-44FB-81A4-5BE565A345BD}</x14:id>
        </ext>
      </extLst>
    </cfRule>
    <cfRule type="dataBar" priority="7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{D3CA89D9-13F7-4C3F-8A40-CC8BD02C493A}</x14:id>
        </ext>
      </extLst>
    </cfRule>
  </conditionalFormatting>
  <conditionalFormatting sqref="V31">
    <cfRule type="dataBar" priority="6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{C573369F-1DB0-4FF3-9F84-8C363EAE3A89}</x14:id>
        </ext>
      </extLst>
    </cfRule>
    <cfRule type="dataBar" priority="5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{D8701EF2-B249-4F6C-9457-4EF1FEC2EC98}</x14:id>
        </ext>
      </extLst>
    </cfRule>
  </conditionalFormatting>
  <conditionalFormatting sqref="V32">
    <cfRule type="dataBar" priority="4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{FCE770DE-C9A4-4F24-994F-E2D9CF8BBADB}</x14:id>
        </ext>
      </extLst>
    </cfRule>
    <cfRule type="dataBar" priority="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{3E3169C2-229F-4295-987F-7C4F5F3E7968}</x14:id>
        </ext>
      </extLst>
    </cfRule>
  </conditionalFormatting>
  <conditionalFormatting sqref="V19:W3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{17B27D50-DE85-4335-8802-1A59B0E494E0}</x14:id>
        </ext>
      </extLst>
    </cfRule>
  </conditionalFormatting>
  <pageMargins left="0.39374999999999999" right="0.39374999999999999" top="0.39374999999999999" bottom="0.39374999999999999" header="0.511811023622047" footer="0.511811023622047"/>
  <pageSetup paperSize="9" orientation="landscape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342FA2-C383-4392-95D0-DD322C4F4526}">
            <x14:dataBar axisPosition="none">
              <x14:cfvo type="min"/>
              <x14:cfvo type="max"/>
              <x14:negativeFillColor rgb="FF4F81BD"/>
            </x14:dataBar>
          </x14:cfRule>
          <x14:cfRule type="dataBar" id="{678081C0-56C0-40D6-89FD-51A7AB7D3B7A}">
            <x14:dataBar axisPosition="none">
              <x14:cfvo type="min"/>
              <x14:cfvo type="max"/>
              <x14:negativeFillColor rgb="FF4F81BD"/>
            </x14:dataBar>
          </x14:cfRule>
          <xm:sqref>V19</xm:sqref>
        </x14:conditionalFormatting>
        <x14:conditionalFormatting xmlns:xm="http://schemas.microsoft.com/office/excel/2006/main">
          <x14:cfRule type="dataBar" id="{D4C3802C-1CB9-4DF0-A750-ACC683F2FAB9}">
            <x14:dataBar axisPosition="none">
              <x14:cfvo type="num">
                <xm:f>0</xm:f>
              </x14:cfvo>
              <x14:cfvo type="max"/>
              <x14:negativeFillColor rgb="FF5B9BD5"/>
            </x14:dataBar>
          </x14:cfRule>
          <xm:sqref>V19:V32</xm:sqref>
        </x14:conditionalFormatting>
        <x14:conditionalFormatting xmlns:xm="http://schemas.microsoft.com/office/excel/2006/main">
          <x14:cfRule type="dataBar" id="{E44216ED-52A8-41DE-B64C-E7C7579984AD}">
            <x14:dataBar axisPosition="none">
              <x14:cfvo type="min"/>
              <x14:cfvo type="max"/>
              <x14:negativeFillColor rgb="FF4F81BD"/>
            </x14:dataBar>
          </x14:cfRule>
          <x14:cfRule type="dataBar" id="{76F7722D-52F4-47FD-8F8A-FBCACEC94FC5}">
            <x14:dataBar axisPosition="none">
              <x14:cfvo type="min"/>
              <x14:cfvo type="max"/>
              <x14:negativeFillColor rgb="FF4F81BD"/>
            </x14:dataBar>
          </x14:cfRule>
          <xm:sqref>V20</xm:sqref>
        </x14:conditionalFormatting>
        <x14:conditionalFormatting xmlns:xm="http://schemas.microsoft.com/office/excel/2006/main">
          <x14:cfRule type="dataBar" id="{B2DE13C5-63B9-4E3E-9424-5130CC4084B0}">
            <x14:dataBar axisPosition="none">
              <x14:cfvo type="min"/>
              <x14:cfvo type="max"/>
              <x14:negativeFillColor rgb="FF4F81BD"/>
            </x14:dataBar>
          </x14:cfRule>
          <x14:cfRule type="dataBar" id="{D77D87AB-9B71-43DA-8BAA-8867331BFF21}">
            <x14:dataBar axisPosition="none">
              <x14:cfvo type="min"/>
              <x14:cfvo type="max"/>
              <x14:negativeFillColor rgb="FF4F81BD"/>
            </x14:dataBar>
          </x14:cfRule>
          <xm:sqref>V21</xm:sqref>
        </x14:conditionalFormatting>
        <x14:conditionalFormatting xmlns:xm="http://schemas.microsoft.com/office/excel/2006/main">
          <x14:cfRule type="dataBar" id="{EEA8168B-8C52-4E5D-8EA0-7EF51BDCF475}">
            <x14:dataBar axisPosition="none">
              <x14:cfvo type="min"/>
              <x14:cfvo type="max"/>
              <x14:negativeFillColor rgb="FF4F81BD"/>
            </x14:dataBar>
          </x14:cfRule>
          <x14:cfRule type="dataBar" id="{80E724EA-21A8-4EA1-B92D-1F6A35FA59DD}">
            <x14:dataBar axisPosition="none">
              <x14:cfvo type="min"/>
              <x14:cfvo type="max"/>
              <x14:negativeFillColor rgb="FF4F81BD"/>
            </x14:dataBar>
          </x14:cfRule>
          <xm:sqref>V22:V24</xm:sqref>
        </x14:conditionalFormatting>
        <x14:conditionalFormatting xmlns:xm="http://schemas.microsoft.com/office/excel/2006/main">
          <x14:cfRule type="dataBar" id="{6F6BBC9F-60E9-4D60-979E-E9779AC4EC98}">
            <x14:dataBar axisPosition="none">
              <x14:cfvo type="min"/>
              <x14:cfvo type="max"/>
              <x14:negativeFillColor rgb="FF4F81BD"/>
            </x14:dataBar>
          </x14:cfRule>
          <x14:cfRule type="dataBar" id="{987964A6-2083-4D95-B33B-807036769686}">
            <x14:dataBar axisPosition="none">
              <x14:cfvo type="min"/>
              <x14:cfvo type="max"/>
              <x14:negativeFillColor rgb="FF4F81BD"/>
            </x14:dataBar>
          </x14:cfRule>
          <xm:sqref>V23:V24</xm:sqref>
        </x14:conditionalFormatting>
        <x14:conditionalFormatting xmlns:xm="http://schemas.microsoft.com/office/excel/2006/main">
          <x14:cfRule type="dataBar" id="{4D1C876A-837A-452A-97EF-2E5BB86569B0}">
            <x14:dataBar axisPosition="none">
              <x14:cfvo type="min"/>
              <x14:cfvo type="max"/>
              <x14:negativeFillColor rgb="FF4F81BD"/>
            </x14:dataBar>
          </x14:cfRule>
          <x14:cfRule type="dataBar" id="{D0A14F61-6D52-43D1-8AEA-3860F2B9351F}">
            <x14:dataBar axisPosition="none">
              <x14:cfvo type="min"/>
              <x14:cfvo type="max"/>
              <x14:negativeFillColor rgb="FF4F81BD"/>
            </x14:dataBar>
          </x14:cfRule>
          <xm:sqref>V25:V26</xm:sqref>
        </x14:conditionalFormatting>
        <x14:conditionalFormatting xmlns:xm="http://schemas.microsoft.com/office/excel/2006/main">
          <x14:cfRule type="dataBar" id="{79F6FA53-548C-48C0-8CE1-81604315796E}">
            <x14:dataBar axisPosition="none">
              <x14:cfvo type="min"/>
              <x14:cfvo type="max"/>
              <x14:negativeFillColor rgb="FF4F81BD"/>
            </x14:dataBar>
          </x14:cfRule>
          <x14:cfRule type="dataBar" id="{802AB7B3-1D2B-4EA3-9C3C-B550C84260F8}">
            <x14:dataBar axisPosition="none">
              <x14:cfvo type="min"/>
              <x14:cfvo type="max"/>
              <x14:negativeFillColor rgb="FF4F81BD"/>
            </x14:dataBar>
          </x14:cfRule>
          <xm:sqref>V26</xm:sqref>
        </x14:conditionalFormatting>
        <x14:conditionalFormatting xmlns:xm="http://schemas.microsoft.com/office/excel/2006/main">
          <x14:cfRule type="dataBar" id="{F2C54E12-133D-4BC4-90F9-A27BB138359B}">
            <x14:dataBar axisPosition="none">
              <x14:cfvo type="min"/>
              <x14:cfvo type="max"/>
              <x14:negativeFillColor rgb="FF4F81BD"/>
            </x14:dataBar>
          </x14:cfRule>
          <x14:cfRule type="dataBar" id="{96124097-3330-495B-91FC-3E82DE94AF9F}">
            <x14:dataBar axisPosition="none">
              <x14:cfvo type="min"/>
              <x14:cfvo type="max"/>
              <x14:negativeFillColor rgb="FF4F81BD"/>
            </x14:dataBar>
          </x14:cfRule>
          <xm:sqref>V27</xm:sqref>
        </x14:conditionalFormatting>
        <x14:conditionalFormatting xmlns:xm="http://schemas.microsoft.com/office/excel/2006/main">
          <x14:cfRule type="dataBar" id="{1397298D-7889-49AB-AAC6-9B60D9A91174}">
            <x14:dataBar axisPosition="none">
              <x14:cfvo type="min"/>
              <x14:cfvo type="max"/>
              <x14:negativeFillColor rgb="FF4F81BD"/>
            </x14:dataBar>
          </x14:cfRule>
          <x14:cfRule type="dataBar" id="{23929552-3B13-45A9-8515-E2CD3E49C5D9}">
            <x14:dataBar axisPosition="none">
              <x14:cfvo type="min"/>
              <x14:cfvo type="max"/>
              <x14:negativeFillColor rgb="FF4F81BD"/>
            </x14:dataBar>
          </x14:cfRule>
          <xm:sqref>V28</xm:sqref>
        </x14:conditionalFormatting>
        <x14:conditionalFormatting xmlns:xm="http://schemas.microsoft.com/office/excel/2006/main">
          <x14:cfRule type="dataBar" id="{96C7DAC2-3D2A-4C9F-B49D-BDD01A55F679}">
            <x14:dataBar axisPosition="none">
              <x14:cfvo type="min"/>
              <x14:cfvo type="max"/>
              <x14:negativeFillColor rgb="FF4F81BD"/>
            </x14:dataBar>
          </x14:cfRule>
          <x14:cfRule type="dataBar" id="{2B8DE054-4687-47AC-A025-19202DFFF866}">
            <x14:dataBar axisPosition="none">
              <x14:cfvo type="min"/>
              <x14:cfvo type="max"/>
              <x14:negativeFillColor rgb="FF4F81BD"/>
            </x14:dataBar>
          </x14:cfRule>
          <xm:sqref>V29</xm:sqref>
        </x14:conditionalFormatting>
        <x14:conditionalFormatting xmlns:xm="http://schemas.microsoft.com/office/excel/2006/main">
          <x14:cfRule type="dataBar" id="{80A53891-4445-44FB-81A4-5BE565A345BD}">
            <x14:dataBar axisPosition="none">
              <x14:cfvo type="min"/>
              <x14:cfvo type="max"/>
              <x14:negativeFillColor rgb="FF4F81BD"/>
            </x14:dataBar>
          </x14:cfRule>
          <x14:cfRule type="dataBar" id="{D3CA89D9-13F7-4C3F-8A40-CC8BD02C493A}">
            <x14:dataBar axisPosition="none">
              <x14:cfvo type="min"/>
              <x14:cfvo type="max"/>
              <x14:negativeFillColor rgb="FF4F81BD"/>
            </x14:dataBar>
          </x14:cfRule>
          <xm:sqref>V30</xm:sqref>
        </x14:conditionalFormatting>
        <x14:conditionalFormatting xmlns:xm="http://schemas.microsoft.com/office/excel/2006/main">
          <x14:cfRule type="dataBar" id="{C573369F-1DB0-4FF3-9F84-8C363EAE3A89}">
            <x14:dataBar axisPosition="none">
              <x14:cfvo type="min"/>
              <x14:cfvo type="max"/>
              <x14:negativeFillColor rgb="FF4F81BD"/>
            </x14:dataBar>
          </x14:cfRule>
          <x14:cfRule type="dataBar" id="{D8701EF2-B249-4F6C-9457-4EF1FEC2EC98}">
            <x14:dataBar axisPosition="none">
              <x14:cfvo type="min"/>
              <x14:cfvo type="max"/>
              <x14:negativeFillColor rgb="FF4F81BD"/>
            </x14:dataBar>
          </x14:cfRule>
          <xm:sqref>V31</xm:sqref>
        </x14:conditionalFormatting>
        <x14:conditionalFormatting xmlns:xm="http://schemas.microsoft.com/office/excel/2006/main">
          <x14:cfRule type="dataBar" id="{FCE770DE-C9A4-4F24-994F-E2D9CF8BBADB}">
            <x14:dataBar axisPosition="none">
              <x14:cfvo type="min"/>
              <x14:cfvo type="max"/>
              <x14:negativeFillColor rgb="FF4F81BD"/>
            </x14:dataBar>
          </x14:cfRule>
          <x14:cfRule type="dataBar" id="{3E3169C2-229F-4295-987F-7C4F5F3E7968}">
            <x14:dataBar axisPosition="none">
              <x14:cfvo type="min"/>
              <x14:cfvo type="max"/>
              <x14:negativeFillColor rgb="FF4F81BD"/>
            </x14:dataBar>
          </x14:cfRule>
          <xm:sqref>V32</xm:sqref>
        </x14:conditionalFormatting>
        <x14:conditionalFormatting xmlns:xm="http://schemas.microsoft.com/office/excel/2006/main">
          <x14:cfRule type="dataBar" id="{17B27D50-DE85-4335-8802-1A59B0E494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V19:W32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"/>
  <sheetViews>
    <sheetView zoomScaleNormal="100" workbookViewId="0"/>
  </sheetViews>
  <sheetFormatPr defaultColWidth="8.76171875" defaultRowHeight="12.75" customHeight="1" x14ac:dyDescent="0.15"/>
  <cols>
    <col min="1" max="1" width="7.953125" customWidth="1"/>
    <col min="2" max="2" width="21.98046875" customWidth="1"/>
    <col min="3" max="3" width="16.046875" customWidth="1"/>
    <col min="4" max="4" width="17.93359375" customWidth="1"/>
    <col min="5" max="15" width="9.03515625" customWidth="1"/>
    <col min="16" max="16" width="17.93359375" customWidth="1"/>
  </cols>
  <sheetData>
    <row r="1" spans="1:16" ht="20.25" customHeight="1" x14ac:dyDescent="0.15">
      <c r="A1" s="155" t="s">
        <v>42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6" x14ac:dyDescent="0.15">
      <c r="A2" s="156" t="s">
        <v>43</v>
      </c>
      <c r="B2" s="156"/>
      <c r="C2" s="156"/>
      <c r="D2" s="156"/>
      <c r="E2" s="156"/>
      <c r="F2" s="156"/>
      <c r="G2" s="156"/>
      <c r="H2" s="156"/>
      <c r="I2" s="156"/>
      <c r="J2" s="156"/>
    </row>
    <row r="4" spans="1:16" x14ac:dyDescent="0.15">
      <c r="A4" s="103" t="s">
        <v>44</v>
      </c>
      <c r="B4" s="103" t="s">
        <v>45</v>
      </c>
      <c r="C4" s="103" t="s">
        <v>46</v>
      </c>
      <c r="D4" s="103" t="s">
        <v>47</v>
      </c>
    </row>
    <row r="5" spans="1:16" x14ac:dyDescent="0.15">
      <c r="A5" s="103" t="str">
        <f>INDEX($B$8:$B$21,MATCH(MAX($P$8:$P$21),$P$8:$P$21,0))</f>
        <v>Mike Wilkie</v>
      </c>
      <c r="B5" s="103">
        <f>MAX($P$8:$P$21)</f>
        <v>58</v>
      </c>
      <c r="C5" s="103">
        <f>MIN(7,COUNTIF($E$7:$O$7,"&gt;0"))</f>
        <v>0</v>
      </c>
      <c r="D5" s="103" t="str">
        <f>INDEX($C$8:$C$21,MATCH(MAX($P$8:$P$21),$P$8:$P$21,0))</f>
        <v>HCMYC</v>
      </c>
    </row>
    <row r="7" spans="1:16" x14ac:dyDescent="0.15">
      <c r="A7" s="104" t="s">
        <v>35</v>
      </c>
      <c r="B7" s="104" t="s">
        <v>4</v>
      </c>
      <c r="C7" s="104" t="s">
        <v>5</v>
      </c>
      <c r="D7" s="104" t="s">
        <v>36</v>
      </c>
      <c r="E7" s="104" t="s">
        <v>37</v>
      </c>
      <c r="F7" s="104" t="s">
        <v>30</v>
      </c>
      <c r="G7" s="104" t="s">
        <v>31</v>
      </c>
      <c r="H7" s="104" t="s">
        <v>32</v>
      </c>
      <c r="I7" s="104" t="s">
        <v>33</v>
      </c>
      <c r="J7" s="104" t="s">
        <v>48</v>
      </c>
      <c r="K7" s="104" t="s">
        <v>49</v>
      </c>
      <c r="L7" s="104" t="s">
        <v>50</v>
      </c>
      <c r="M7" s="104" t="s">
        <v>51</v>
      </c>
      <c r="N7" s="104" t="s">
        <v>52</v>
      </c>
      <c r="O7" s="104" t="s">
        <v>53</v>
      </c>
      <c r="P7" s="104" t="s">
        <v>45</v>
      </c>
    </row>
    <row r="8" spans="1:16" ht="19.5" customHeight="1" x14ac:dyDescent="0.15">
      <c r="A8" s="103" t="str">
        <f t="shared" ref="A8:A21" si="0">RANK(P8,$P$8:$P$21,0)&amp;IF(COUNTIF($P$8:$P$21,P8)&gt;1,"=","")</f>
        <v>1</v>
      </c>
      <c r="B8" s="105" t="str">
        <f>'Results for transmission'!B19</f>
        <v>Mike Wilkie</v>
      </c>
      <c r="C8" s="105" t="str">
        <f>'Results for transmission'!C19</f>
        <v>HCMYC</v>
      </c>
      <c r="D8" s="106">
        <f>'Results for transmission'!D19</f>
        <v>64</v>
      </c>
      <c r="E8" s="103">
        <f>'Results for transmission'!E19</f>
        <v>7</v>
      </c>
      <c r="F8" s="103">
        <f>'Results for transmission'!F19</f>
        <v>8</v>
      </c>
      <c r="G8" s="103">
        <f>'Results for transmission'!G19</f>
        <v>6</v>
      </c>
      <c r="H8" s="106">
        <f>'Results for transmission'!H19</f>
        <v>8</v>
      </c>
      <c r="I8" s="103">
        <f>'Results for transmission'!I19</f>
        <v>9</v>
      </c>
      <c r="J8" s="103">
        <f>'Results for transmission'!J19</f>
        <v>7</v>
      </c>
      <c r="K8" s="103">
        <f>'Results for transmission'!L19</f>
        <v>8</v>
      </c>
      <c r="L8" s="106">
        <f>'Results for transmission'!N19</f>
        <v>0</v>
      </c>
      <c r="M8" s="103">
        <f>'Results for transmission'!O19</f>
        <v>0</v>
      </c>
      <c r="N8" s="106">
        <f>'Results for transmission'!P19</f>
        <v>0</v>
      </c>
      <c r="O8" s="103">
        <f>'Results for transmission'!Q19</f>
        <v>0</v>
      </c>
      <c r="P8" s="106">
        <f>'Results for transmission'!V19</f>
        <v>58</v>
      </c>
    </row>
    <row r="9" spans="1:16" ht="19.5" customHeight="1" x14ac:dyDescent="0.15">
      <c r="A9" s="107" t="str">
        <f t="shared" si="0"/>
        <v>2</v>
      </c>
      <c r="B9" s="108" t="str">
        <f>'Results for transmission'!B20</f>
        <v>Alan Viney</v>
      </c>
      <c r="C9" s="108" t="str">
        <f>'Results for transmission'!C20</f>
        <v>GLRS</v>
      </c>
      <c r="D9" s="109">
        <f>'Results for transmission'!D20</f>
        <v>47</v>
      </c>
      <c r="E9" s="109">
        <f>'Results for transmission'!E20</f>
        <v>5</v>
      </c>
      <c r="F9" s="107">
        <f>'Results for transmission'!F20</f>
        <v>7</v>
      </c>
      <c r="G9" s="109">
        <f>'Results for transmission'!G20</f>
        <v>5</v>
      </c>
      <c r="H9" s="109">
        <f>'Results for transmission'!H20</f>
        <v>6</v>
      </c>
      <c r="I9" s="109">
        <f>'Results for transmission'!I20</f>
        <v>7</v>
      </c>
      <c r="J9" s="109">
        <f>'Results for transmission'!J20</f>
        <v>0</v>
      </c>
      <c r="K9" s="109">
        <f>'Results for transmission'!L20</f>
        <v>7</v>
      </c>
      <c r="L9" s="109">
        <f>'Results for transmission'!N20</f>
        <v>0</v>
      </c>
      <c r="M9" s="109">
        <f>'Results for transmission'!O20</f>
        <v>0</v>
      </c>
      <c r="N9" s="109">
        <f>'Results for transmission'!P20</f>
        <v>0</v>
      </c>
      <c r="O9" s="109">
        <f>'Results for transmission'!Q20</f>
        <v>0</v>
      </c>
      <c r="P9" s="109">
        <f>'Results for transmission'!V20</f>
        <v>47</v>
      </c>
    </row>
    <row r="10" spans="1:16" ht="19.5" customHeight="1" x14ac:dyDescent="0.15">
      <c r="A10" s="107" t="str">
        <f t="shared" si="0"/>
        <v>3</v>
      </c>
      <c r="B10" s="108" t="str">
        <f>'Results for transmission'!B21</f>
        <v>Barrie Martin</v>
      </c>
      <c r="C10" s="108" t="str">
        <f>'Results for transmission'!C21</f>
        <v>LMYC</v>
      </c>
      <c r="D10" s="109">
        <f>'Results for transmission'!D21</f>
        <v>41</v>
      </c>
      <c r="E10" s="109">
        <f>'Results for transmission'!E21</f>
        <v>8</v>
      </c>
      <c r="F10" s="107">
        <f>'Results for transmission'!F21</f>
        <v>0</v>
      </c>
      <c r="G10" s="109">
        <f>'Results for transmission'!G21</f>
        <v>0</v>
      </c>
      <c r="H10" s="109">
        <f>'Results for transmission'!H21</f>
        <v>9</v>
      </c>
      <c r="I10" s="109">
        <f>'Results for transmission'!I21</f>
        <v>8</v>
      </c>
      <c r="J10" s="109">
        <f>'Results for transmission'!J21</f>
        <v>0</v>
      </c>
      <c r="K10" s="109">
        <f>'Results for transmission'!L21</f>
        <v>10</v>
      </c>
      <c r="L10" s="109">
        <f>'Results for transmission'!N21</f>
        <v>0</v>
      </c>
      <c r="M10" s="109">
        <f>'Results for transmission'!O21</f>
        <v>0</v>
      </c>
      <c r="N10" s="109">
        <f>'Results for transmission'!P21</f>
        <v>0</v>
      </c>
      <c r="O10" s="109">
        <f>'Results for transmission'!Q21</f>
        <v>0</v>
      </c>
      <c r="P10" s="109">
        <f>'Results for transmission'!V21</f>
        <v>41</v>
      </c>
    </row>
    <row r="11" spans="1:16" ht="19.5" customHeight="1" x14ac:dyDescent="0.15">
      <c r="A11" s="107" t="str">
        <f t="shared" si="0"/>
        <v>4=</v>
      </c>
      <c r="B11" s="108" t="str">
        <f>'Results for transmission'!B22</f>
        <v>Mike Barnes</v>
      </c>
      <c r="C11" s="108" t="str">
        <f>'Results for transmission'!C22</f>
        <v>HCMYC</v>
      </c>
      <c r="D11" s="109">
        <f>'Results for transmission'!D22</f>
        <v>38</v>
      </c>
      <c r="E11" s="109">
        <f>'Results for transmission'!E22</f>
        <v>6</v>
      </c>
      <c r="F11" s="107">
        <f>'Results for transmission'!F22</f>
        <v>5</v>
      </c>
      <c r="G11" s="109">
        <f>'Results for transmission'!G22</f>
        <v>3</v>
      </c>
      <c r="H11" s="109">
        <f>'Results for transmission'!H22</f>
        <v>7</v>
      </c>
      <c r="I11" s="109">
        <f>'Results for transmission'!I22</f>
        <v>6</v>
      </c>
      <c r="J11" s="109">
        <f>'Results for transmission'!J22</f>
        <v>3</v>
      </c>
      <c r="K11" s="109">
        <f>'Results for transmission'!L22</f>
        <v>0</v>
      </c>
      <c r="L11" s="109">
        <f>'Results for transmission'!N22</f>
        <v>0</v>
      </c>
      <c r="M11" s="109">
        <f>'Results for transmission'!O22</f>
        <v>0</v>
      </c>
      <c r="N11" s="109">
        <f>'Results for transmission'!P22</f>
        <v>0</v>
      </c>
      <c r="O11" s="109">
        <f>'Results for transmission'!Q22</f>
        <v>0</v>
      </c>
      <c r="P11" s="109">
        <f>'Results for transmission'!V22</f>
        <v>38</v>
      </c>
    </row>
    <row r="12" spans="1:16" ht="19.5" customHeight="1" x14ac:dyDescent="0.15">
      <c r="A12" s="107" t="str">
        <f t="shared" si="0"/>
        <v>4=</v>
      </c>
      <c r="B12" s="108" t="str">
        <f>'Results for transmission'!B23</f>
        <v>Martin Crysell</v>
      </c>
      <c r="C12" s="108" t="str">
        <f>'Results for transmission'!C23</f>
        <v>GLRS</v>
      </c>
      <c r="D12" s="109">
        <f>'Results for transmission'!D23</f>
        <v>38</v>
      </c>
      <c r="E12" s="109">
        <f>'Results for transmission'!E23</f>
        <v>0</v>
      </c>
      <c r="F12" s="107">
        <f>'Results for transmission'!F23</f>
        <v>4</v>
      </c>
      <c r="G12" s="109">
        <f>'Results for transmission'!G23</f>
        <v>4</v>
      </c>
      <c r="H12" s="109">
        <f>'Results for transmission'!H23</f>
        <v>4</v>
      </c>
      <c r="I12" s="109">
        <f>'Results for transmission'!I23</f>
        <v>0</v>
      </c>
      <c r="J12" s="109">
        <f>'Results for transmission'!J23</f>
        <v>8</v>
      </c>
      <c r="K12" s="109">
        <f>'Results for transmission'!L23</f>
        <v>9</v>
      </c>
      <c r="L12" s="109">
        <f>'Results for transmission'!N23</f>
        <v>0</v>
      </c>
      <c r="M12" s="109">
        <f>'Results for transmission'!O23</f>
        <v>0</v>
      </c>
      <c r="N12" s="109">
        <f>'Results for transmission'!P23</f>
        <v>0</v>
      </c>
      <c r="O12" s="109">
        <f>'Results for transmission'!Q23</f>
        <v>0</v>
      </c>
      <c r="P12" s="109">
        <f>'Results for transmission'!V23</f>
        <v>38</v>
      </c>
    </row>
    <row r="13" spans="1:16" ht="19.5" customHeight="1" x14ac:dyDescent="0.15">
      <c r="A13" s="107" t="str">
        <f t="shared" si="0"/>
        <v>6</v>
      </c>
      <c r="B13" s="108" t="str">
        <f>'Results for transmission'!B24</f>
        <v>Bob Hayes</v>
      </c>
      <c r="C13" s="108" t="str">
        <f>'Results for transmission'!C24</f>
        <v>HCMYC</v>
      </c>
      <c r="D13" s="109">
        <f>'Results for transmission'!D24</f>
        <v>34</v>
      </c>
      <c r="E13" s="109">
        <f>'Results for transmission'!E24</f>
        <v>3</v>
      </c>
      <c r="F13" s="107">
        <f>'Results for transmission'!F24</f>
        <v>6</v>
      </c>
      <c r="G13" s="109">
        <f>'Results for transmission'!G24</f>
        <v>2</v>
      </c>
      <c r="H13" s="109">
        <f>'Results for transmission'!H24</f>
        <v>0</v>
      </c>
      <c r="I13" s="109">
        <f>'Results for transmission'!I24</f>
        <v>5</v>
      </c>
      <c r="J13" s="109">
        <f>'Results for transmission'!J24</f>
        <v>5</v>
      </c>
      <c r="K13" s="109">
        <f>'Results for transmission'!L24</f>
        <v>6</v>
      </c>
      <c r="L13" s="109">
        <f>'Results for transmission'!N24</f>
        <v>0</v>
      </c>
      <c r="M13" s="109">
        <f>'Results for transmission'!O24</f>
        <v>0</v>
      </c>
      <c r="N13" s="109">
        <f>'Results for transmission'!P24</f>
        <v>0</v>
      </c>
      <c r="O13" s="109">
        <f>'Results for transmission'!Q24</f>
        <v>0</v>
      </c>
      <c r="P13" s="109">
        <f>'Results for transmission'!V24</f>
        <v>34</v>
      </c>
    </row>
    <row r="14" spans="1:16" ht="19.5" customHeight="1" x14ac:dyDescent="0.15">
      <c r="A14" s="107" t="str">
        <f t="shared" si="0"/>
        <v>7</v>
      </c>
      <c r="B14" s="108" t="str">
        <f>'Results for transmission'!B25</f>
        <v>David Newall</v>
      </c>
      <c r="C14" s="108" t="str">
        <f>'Results for transmission'!C25</f>
        <v>GLRS</v>
      </c>
      <c r="D14" s="109">
        <f>'Results for transmission'!D25</f>
        <v>20</v>
      </c>
      <c r="E14" s="109">
        <f>'Results for transmission'!E25</f>
        <v>0</v>
      </c>
      <c r="F14" s="107">
        <f>'Results for transmission'!F25</f>
        <v>2</v>
      </c>
      <c r="G14" s="109">
        <f>'Results for transmission'!G25</f>
        <v>0</v>
      </c>
      <c r="H14" s="109">
        <f>'Results for transmission'!H25</f>
        <v>3</v>
      </c>
      <c r="I14" s="109">
        <f>'Results for transmission'!I25</f>
        <v>4</v>
      </c>
      <c r="J14" s="109">
        <f>'Results for transmission'!J25</f>
        <v>2</v>
      </c>
      <c r="K14" s="109">
        <f>'Results for transmission'!L25</f>
        <v>4</v>
      </c>
      <c r="L14" s="109">
        <f>'Results for transmission'!N25</f>
        <v>0</v>
      </c>
      <c r="M14" s="109">
        <f>'Results for transmission'!O25</f>
        <v>0</v>
      </c>
      <c r="N14" s="109">
        <f>'Results for transmission'!P25</f>
        <v>0</v>
      </c>
      <c r="O14" s="109">
        <f>'Results for transmission'!Q25</f>
        <v>0</v>
      </c>
      <c r="P14" s="109">
        <f>'Results for transmission'!V25</f>
        <v>20</v>
      </c>
    </row>
    <row r="15" spans="1:16" ht="19.5" customHeight="1" x14ac:dyDescent="0.15">
      <c r="A15" s="107" t="str">
        <f t="shared" si="0"/>
        <v>8=</v>
      </c>
      <c r="B15" s="108" t="str">
        <f>'Results for transmission'!B26</f>
        <v>Johnny Lyell</v>
      </c>
      <c r="C15" s="108" t="str">
        <f>'Results for transmission'!C26</f>
        <v>GLRS</v>
      </c>
      <c r="D15" s="109">
        <f>'Results for transmission'!D26</f>
        <v>14</v>
      </c>
      <c r="E15" s="109">
        <f>'Results for transmission'!E26</f>
        <v>1</v>
      </c>
      <c r="F15" s="107">
        <f>'Results for transmission'!F26</f>
        <v>1</v>
      </c>
      <c r="G15" s="109">
        <f>'Results for transmission'!G26</f>
        <v>0</v>
      </c>
      <c r="H15" s="109">
        <f>'Results for transmission'!H26</f>
        <v>1</v>
      </c>
      <c r="I15" s="109">
        <f>'Results for transmission'!I26</f>
        <v>3</v>
      </c>
      <c r="J15" s="109">
        <f>'Results for transmission'!J26</f>
        <v>4</v>
      </c>
      <c r="K15" s="109">
        <f>'Results for transmission'!L26</f>
        <v>0</v>
      </c>
      <c r="L15" s="109">
        <f>'Results for transmission'!N26</f>
        <v>0</v>
      </c>
      <c r="M15" s="109">
        <f>'Results for transmission'!O26</f>
        <v>0</v>
      </c>
      <c r="N15" s="109">
        <f>'Results for transmission'!P26</f>
        <v>0</v>
      </c>
      <c r="O15" s="109">
        <f>'Results for transmission'!Q26</f>
        <v>0</v>
      </c>
      <c r="P15" s="109">
        <f>'Results for transmission'!V26</f>
        <v>14</v>
      </c>
    </row>
    <row r="16" spans="1:16" ht="19.5" customHeight="1" x14ac:dyDescent="0.15">
      <c r="A16" s="107" t="str">
        <f t="shared" si="0"/>
        <v>8=</v>
      </c>
      <c r="B16" s="108" t="str">
        <f>'Results for transmission'!B27</f>
        <v>Charles Wand T.</v>
      </c>
      <c r="C16" s="108" t="str">
        <f>'Results for transmission'!C27</f>
        <v>GLRS</v>
      </c>
      <c r="D16" s="109">
        <f>'Results for transmission'!D27</f>
        <v>14</v>
      </c>
      <c r="E16" s="109">
        <f>'Results for transmission'!E27</f>
        <v>0</v>
      </c>
      <c r="F16" s="107">
        <f>'Results for transmission'!F27</f>
        <v>0</v>
      </c>
      <c r="G16" s="109">
        <f>'Results for transmission'!G27</f>
        <v>1</v>
      </c>
      <c r="H16" s="109">
        <f>'Results for transmission'!H27</f>
        <v>0</v>
      </c>
      <c r="I16" s="109">
        <f>'Results for transmission'!I27</f>
        <v>2</v>
      </c>
      <c r="J16" s="109">
        <f>'Results for transmission'!J27</f>
        <v>6</v>
      </c>
      <c r="K16" s="109">
        <f>'Results for transmission'!L27</f>
        <v>3</v>
      </c>
      <c r="L16" s="109">
        <f>'Results for transmission'!N27</f>
        <v>0</v>
      </c>
      <c r="M16" s="109">
        <f>'Results for transmission'!O27</f>
        <v>0</v>
      </c>
      <c r="N16" s="109">
        <f>'Results for transmission'!P27</f>
        <v>0</v>
      </c>
      <c r="O16" s="109">
        <f>'Results for transmission'!Q27</f>
        <v>0</v>
      </c>
      <c r="P16" s="109">
        <f>'Results for transmission'!V27</f>
        <v>14</v>
      </c>
    </row>
    <row r="17" spans="1:16" ht="19.5" customHeight="1" x14ac:dyDescent="0.15">
      <c r="A17" s="107" t="str">
        <f t="shared" si="0"/>
        <v>10</v>
      </c>
      <c r="B17" s="108" t="str">
        <f>'Results for transmission'!B28</f>
        <v>Martin Rides</v>
      </c>
      <c r="C17" s="108" t="str">
        <f>'Results for transmission'!C28</f>
        <v>GLRS</v>
      </c>
      <c r="D17" s="109">
        <f>'Results for transmission'!D28</f>
        <v>10</v>
      </c>
      <c r="E17" s="109">
        <f>'Results for transmission'!E28</f>
        <v>0</v>
      </c>
      <c r="F17" s="107">
        <f>'Results for transmission'!F28</f>
        <v>0</v>
      </c>
      <c r="G17" s="109">
        <f>'Results for transmission'!G28</f>
        <v>0</v>
      </c>
      <c r="H17" s="109">
        <f>'Results for transmission'!H28</f>
        <v>0</v>
      </c>
      <c r="I17" s="109">
        <f>'Results for transmission'!I28</f>
        <v>1</v>
      </c>
      <c r="J17" s="109">
        <f>'Results for transmission'!J28</f>
        <v>1</v>
      </c>
      <c r="K17" s="109">
        <f>'Results for transmission'!L28</f>
        <v>5</v>
      </c>
      <c r="L17" s="109">
        <f>'Results for transmission'!N28</f>
        <v>0</v>
      </c>
      <c r="M17" s="109">
        <f>'Results for transmission'!O28</f>
        <v>0</v>
      </c>
      <c r="N17" s="109">
        <f>'Results for transmission'!P28</f>
        <v>0</v>
      </c>
      <c r="O17" s="109">
        <f>'Results for transmission'!Q28</f>
        <v>0</v>
      </c>
      <c r="P17" s="109">
        <f>'Results for transmission'!V28</f>
        <v>10</v>
      </c>
    </row>
    <row r="18" spans="1:16" ht="19.5" customHeight="1" x14ac:dyDescent="0.15">
      <c r="A18" s="107" t="str">
        <f t="shared" si="0"/>
        <v>11=</v>
      </c>
      <c r="B18" s="108" t="str">
        <f>'Results for transmission'!B29</f>
        <v>David Biddle</v>
      </c>
      <c r="C18" s="108" t="str">
        <f>'Results for transmission'!C29</f>
        <v>HCMYC</v>
      </c>
      <c r="D18" s="109">
        <f>'Results for transmission'!D29</f>
        <v>7</v>
      </c>
      <c r="E18" s="109">
        <f>'Results for transmission'!E29</f>
        <v>4</v>
      </c>
      <c r="F18" s="107">
        <f>'Results for transmission'!F29</f>
        <v>3</v>
      </c>
      <c r="G18" s="109">
        <f>'Results for transmission'!G29</f>
        <v>0</v>
      </c>
      <c r="H18" s="109">
        <f>'Results for transmission'!H29</f>
        <v>0</v>
      </c>
      <c r="I18" s="109">
        <f>'Results for transmission'!I29</f>
        <v>0</v>
      </c>
      <c r="J18" s="109">
        <f>'Results for transmission'!J29</f>
        <v>0</v>
      </c>
      <c r="K18" s="109">
        <f>'Results for transmission'!L29</f>
        <v>0</v>
      </c>
      <c r="L18" s="109">
        <f>'Results for transmission'!N29</f>
        <v>0</v>
      </c>
      <c r="M18" s="109">
        <f>'Results for transmission'!O29</f>
        <v>0</v>
      </c>
      <c r="N18" s="109">
        <f>'Results for transmission'!P29</f>
        <v>0</v>
      </c>
      <c r="O18" s="109">
        <f>'Results for transmission'!Q29</f>
        <v>0</v>
      </c>
      <c r="P18" s="109">
        <f>'Results for transmission'!V29</f>
        <v>7</v>
      </c>
    </row>
    <row r="19" spans="1:16" ht="19.5" customHeight="1" x14ac:dyDescent="0.15">
      <c r="A19" s="107" t="str">
        <f t="shared" si="0"/>
        <v>11=</v>
      </c>
      <c r="B19" s="108" t="str">
        <f>'Results for transmission'!B30</f>
        <v>Celia Greetham</v>
      </c>
      <c r="C19" s="108" t="str">
        <f>'Results for transmission'!C30</f>
        <v>LMYC</v>
      </c>
      <c r="D19" s="109">
        <f>'Results for transmission'!D30</f>
        <v>7</v>
      </c>
      <c r="E19" s="109">
        <f>'Results for transmission'!E30</f>
        <v>2</v>
      </c>
      <c r="F19" s="107">
        <f>'Results for transmission'!F30</f>
        <v>0</v>
      </c>
      <c r="G19" s="109">
        <f>'Results for transmission'!G30</f>
        <v>0</v>
      </c>
      <c r="H19" s="109">
        <f>'Results for transmission'!H30</f>
        <v>2</v>
      </c>
      <c r="I19" s="109">
        <f>'Results for transmission'!I30</f>
        <v>0</v>
      </c>
      <c r="J19" s="109">
        <f>'Results for transmission'!J30</f>
        <v>0</v>
      </c>
      <c r="K19" s="109">
        <f>'Results for transmission'!L30</f>
        <v>2</v>
      </c>
      <c r="L19" s="109">
        <f>'Results for transmission'!N30</f>
        <v>0</v>
      </c>
      <c r="M19" s="109">
        <f>'Results for transmission'!O30</f>
        <v>0</v>
      </c>
      <c r="N19" s="109">
        <f>'Results for transmission'!P30</f>
        <v>0</v>
      </c>
      <c r="O19" s="109">
        <f>'Results for transmission'!Q30</f>
        <v>0</v>
      </c>
      <c r="P19" s="109">
        <f>'Results for transmission'!V30</f>
        <v>7</v>
      </c>
    </row>
    <row r="20" spans="1:16" ht="19.5" customHeight="1" x14ac:dyDescent="0.15">
      <c r="A20" s="107" t="str">
        <f t="shared" si="0"/>
        <v>13</v>
      </c>
      <c r="B20" s="108" t="str">
        <f>'Results for transmission'!B31</f>
        <v>Nick Read</v>
      </c>
      <c r="C20" s="108" t="str">
        <f>'Results for transmission'!C31</f>
        <v>GLRS</v>
      </c>
      <c r="D20" s="109">
        <f>'Results for transmission'!D31</f>
        <v>5</v>
      </c>
      <c r="E20" s="109">
        <f>'Results for transmission'!E31</f>
        <v>0</v>
      </c>
      <c r="F20" s="107">
        <f>'Results for transmission'!F31</f>
        <v>0</v>
      </c>
      <c r="G20" s="109">
        <f>'Results for transmission'!G31</f>
        <v>0</v>
      </c>
      <c r="H20" s="109">
        <f>'Results for transmission'!H31</f>
        <v>5</v>
      </c>
      <c r="I20" s="109">
        <f>'Results for transmission'!I31</f>
        <v>0</v>
      </c>
      <c r="J20" s="109">
        <f>'Results for transmission'!J31</f>
        <v>0</v>
      </c>
      <c r="K20" s="109">
        <f>'Results for transmission'!L31</f>
        <v>0</v>
      </c>
      <c r="L20" s="109">
        <f>'Results for transmission'!N31</f>
        <v>0</v>
      </c>
      <c r="M20" s="109">
        <f>'Results for transmission'!O31</f>
        <v>0</v>
      </c>
      <c r="N20" s="109">
        <f>'Results for transmission'!P31</f>
        <v>0</v>
      </c>
      <c r="O20" s="109">
        <f>'Results for transmission'!Q31</f>
        <v>0</v>
      </c>
      <c r="P20" s="109">
        <f>'Results for transmission'!V31</f>
        <v>5</v>
      </c>
    </row>
    <row r="21" spans="1:16" ht="19.5" customHeight="1" x14ac:dyDescent="0.15">
      <c r="A21" s="107" t="str">
        <f t="shared" si="0"/>
        <v>14</v>
      </c>
      <c r="B21" s="108" t="str">
        <f>'Results for transmission'!B32</f>
        <v>Tony Cook</v>
      </c>
      <c r="C21" s="108" t="str">
        <f>'Results for transmission'!C32</f>
        <v>GLRS</v>
      </c>
      <c r="D21" s="109">
        <f>'Results for transmission'!D32</f>
        <v>1</v>
      </c>
      <c r="E21" s="109">
        <f>'Results for transmission'!E32</f>
        <v>0</v>
      </c>
      <c r="F21" s="107">
        <f>'Results for transmission'!F32</f>
        <v>0</v>
      </c>
      <c r="G21" s="109">
        <f>'Results for transmission'!G32</f>
        <v>0</v>
      </c>
      <c r="H21" s="109">
        <f>'Results for transmission'!H32</f>
        <v>0</v>
      </c>
      <c r="I21" s="109">
        <f>'Results for transmission'!I32</f>
        <v>0</v>
      </c>
      <c r="J21" s="109">
        <f>'Results for transmission'!J32</f>
        <v>0</v>
      </c>
      <c r="K21" s="109">
        <f>'Results for transmission'!L32</f>
        <v>1</v>
      </c>
      <c r="L21" s="109">
        <f>'Results for transmission'!N32</f>
        <v>0</v>
      </c>
      <c r="M21" s="109">
        <f>'Results for transmission'!O32</f>
        <v>0</v>
      </c>
      <c r="N21" s="109">
        <f>'Results for transmission'!P32</f>
        <v>0</v>
      </c>
      <c r="O21" s="109">
        <f>'Results for transmission'!Q32</f>
        <v>0</v>
      </c>
      <c r="P21" s="109">
        <f>'Results for transmission'!V32</f>
        <v>1</v>
      </c>
    </row>
  </sheetData>
  <mergeCells count="2">
    <mergeCell ref="A1:J1"/>
    <mergeCell ref="A2:J2"/>
  </mergeCells>
  <conditionalFormatting sqref="P8:P21">
    <cfRule type="dataBar" priority="2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{E48ED31B-69BE-426A-AEF5-E91C112ED3C3}</x14:id>
        </ext>
      </extLst>
    </cfRule>
    <cfRule type="dataBar" priority="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{73C359E5-9E86-42E0-B9F8-45BB1BEA84D3}</x14:id>
        </ext>
      </extLst>
    </cfRule>
    <cfRule type="dataBar" priority="4">
      <dataBar>
        <cfvo type="num" val="0"/>
        <cfvo type="max"/>
        <color rgb="FF5B9BD5"/>
      </dataBar>
      <extLst>
        <ext xmlns:x14="http://schemas.microsoft.com/office/spreadsheetml/2009/9/main" uri="{B025F937-C7B1-47D3-B67F-A62EFF666E3E}">
          <x14:id>{1D4B1327-F2AE-4DAB-BE20-7F2F8E28FFC0}</x14:id>
        </ext>
      </extLst>
    </cfRule>
  </conditionalFormatting>
  <pageMargins left="0.7" right="0.7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8ED31B-69BE-426A-AEF5-E91C112ED3C3}">
            <x14:dataBar axisPosition="none">
              <x14:cfvo type="min"/>
              <x14:cfvo type="max"/>
              <x14:negativeFillColor rgb="FF4F81BD"/>
            </x14:dataBar>
          </x14:cfRule>
          <x14:cfRule type="dataBar" id="{73C359E5-9E86-42E0-B9F8-45BB1BEA84D3}">
            <x14:dataBar axisPosition="none">
              <x14:cfvo type="min"/>
              <x14:cfvo type="max"/>
              <x14:negativeFillColor rgb="FF4F81BD"/>
            </x14:dataBar>
          </x14:cfRule>
          <x14:cfRule type="dataBar" id="{1D4B1327-F2AE-4DAB-BE20-7F2F8E28FFC0}">
            <x14:dataBar axisPosition="none">
              <x14:cfvo type="num">
                <xm:f>0</xm:f>
              </x14:cfvo>
              <x14:cfvo type="max"/>
              <x14:negativeFillColor rgb="FF5B9BD5"/>
            </x14:dataBar>
          </x14:cfRule>
          <xm:sqref>P8:P21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Normal="100" workbookViewId="0"/>
  </sheetViews>
  <sheetFormatPr defaultColWidth="8.76171875" defaultRowHeight="12.75" customHeight="1" x14ac:dyDescent="0.15"/>
  <cols>
    <col min="1" max="1" width="17.93359375" customWidth="1"/>
    <col min="2" max="2" width="50.03125" customWidth="1"/>
    <col min="3" max="3" width="4.04296875" customWidth="1"/>
    <col min="4" max="4" width="9.9765625" customWidth="1"/>
    <col min="5" max="6" width="14.0234375" customWidth="1"/>
  </cols>
  <sheetData>
    <row r="1" spans="1:6" ht="20.25" customHeight="1" x14ac:dyDescent="0.25">
      <c r="A1" s="157" t="s">
        <v>54</v>
      </c>
      <c r="B1" s="157"/>
      <c r="C1" s="157"/>
      <c r="D1" s="157"/>
      <c r="E1" s="157"/>
      <c r="F1" s="157"/>
    </row>
    <row r="3" spans="1:6" x14ac:dyDescent="0.15">
      <c r="A3" s="110" t="s">
        <v>55</v>
      </c>
      <c r="B3" s="111" t="s">
        <v>56</v>
      </c>
      <c r="C3" s="111"/>
      <c r="D3" s="112" t="s">
        <v>57</v>
      </c>
      <c r="E3" s="112" t="s">
        <v>58</v>
      </c>
      <c r="F3" s="112" t="s">
        <v>59</v>
      </c>
    </row>
    <row r="4" spans="1:6" x14ac:dyDescent="0.15">
      <c r="A4" s="110" t="s">
        <v>60</v>
      </c>
      <c r="B4" s="111" t="s">
        <v>61</v>
      </c>
      <c r="C4" s="111"/>
      <c r="D4" s="111" t="s">
        <v>62</v>
      </c>
      <c r="E4" s="111" t="s">
        <v>63</v>
      </c>
      <c r="F4" s="113">
        <v>46121</v>
      </c>
    </row>
    <row r="5" spans="1:6" x14ac:dyDescent="0.15">
      <c r="A5" s="110" t="s">
        <v>64</v>
      </c>
      <c r="B5" s="111" t="s">
        <v>65</v>
      </c>
      <c r="C5" s="111"/>
      <c r="D5" s="111" t="s">
        <v>66</v>
      </c>
      <c r="E5" s="111" t="s">
        <v>63</v>
      </c>
      <c r="F5" s="113">
        <v>46128</v>
      </c>
    </row>
    <row r="6" spans="1:6" x14ac:dyDescent="0.15">
      <c r="A6" s="110" t="s">
        <v>67</v>
      </c>
      <c r="B6" s="111" t="s">
        <v>68</v>
      </c>
      <c r="C6" s="111"/>
      <c r="D6" s="111" t="s">
        <v>69</v>
      </c>
      <c r="E6" s="111" t="s">
        <v>63</v>
      </c>
      <c r="F6" s="113">
        <v>46156</v>
      </c>
    </row>
    <row r="7" spans="1:6" x14ac:dyDescent="0.15">
      <c r="A7" s="110" t="s">
        <v>70</v>
      </c>
      <c r="B7" s="111" t="s">
        <v>71</v>
      </c>
      <c r="C7" s="111"/>
      <c r="D7" s="111" t="s">
        <v>72</v>
      </c>
      <c r="E7" s="111" t="s">
        <v>63</v>
      </c>
      <c r="F7" s="113">
        <v>46163</v>
      </c>
    </row>
    <row r="8" spans="1:6" x14ac:dyDescent="0.15">
      <c r="A8" s="111"/>
      <c r="B8" s="111"/>
      <c r="C8" s="111"/>
      <c r="D8" s="111" t="s">
        <v>73</v>
      </c>
      <c r="E8" s="111" t="s">
        <v>63</v>
      </c>
      <c r="F8" s="113">
        <v>46170</v>
      </c>
    </row>
    <row r="9" spans="1:6" x14ac:dyDescent="0.15">
      <c r="A9" s="111"/>
      <c r="B9" s="111"/>
      <c r="C9" s="111"/>
      <c r="D9" s="111" t="s">
        <v>74</v>
      </c>
      <c r="E9" s="111" t="s">
        <v>63</v>
      </c>
      <c r="F9" s="113">
        <v>46177</v>
      </c>
    </row>
    <row r="10" spans="1:6" x14ac:dyDescent="0.15">
      <c r="A10" s="111"/>
      <c r="B10" s="111"/>
      <c r="C10" s="111"/>
      <c r="D10" s="111" t="s">
        <v>75</v>
      </c>
      <c r="E10" s="111" t="s">
        <v>76</v>
      </c>
      <c r="F10" s="113">
        <v>46184</v>
      </c>
    </row>
    <row r="11" spans="1:6" x14ac:dyDescent="0.15">
      <c r="A11" s="111"/>
      <c r="B11" s="111"/>
      <c r="C11" s="111"/>
      <c r="D11" s="111" t="s">
        <v>77</v>
      </c>
      <c r="E11" s="111" t="s">
        <v>63</v>
      </c>
      <c r="F11" s="113">
        <v>46191</v>
      </c>
    </row>
    <row r="12" spans="1:6" x14ac:dyDescent="0.15">
      <c r="A12" s="111"/>
      <c r="B12" s="111"/>
      <c r="C12" s="111"/>
      <c r="D12" s="111" t="s">
        <v>78</v>
      </c>
      <c r="E12" s="111" t="s">
        <v>76</v>
      </c>
      <c r="F12" s="113">
        <v>46198</v>
      </c>
    </row>
    <row r="13" spans="1:6" x14ac:dyDescent="0.15">
      <c r="A13" s="111"/>
      <c r="B13" s="111"/>
      <c r="C13" s="111"/>
      <c r="D13" s="111" t="s">
        <v>79</v>
      </c>
      <c r="E13" s="111" t="s">
        <v>63</v>
      </c>
      <c r="F13" s="113">
        <v>46205</v>
      </c>
    </row>
    <row r="14" spans="1:6" x14ac:dyDescent="0.15">
      <c r="A14" s="111"/>
      <c r="B14" s="111"/>
      <c r="C14" s="111"/>
      <c r="D14" s="111" t="s">
        <v>80</v>
      </c>
      <c r="E14" s="111" t="s">
        <v>63</v>
      </c>
      <c r="F14" s="113">
        <v>46219</v>
      </c>
    </row>
    <row r="15" spans="1:6" x14ac:dyDescent="0.15">
      <c r="A15" s="111"/>
      <c r="B15" s="111"/>
      <c r="C15" s="111"/>
      <c r="D15" s="111" t="s">
        <v>81</v>
      </c>
      <c r="E15" s="111" t="s">
        <v>63</v>
      </c>
      <c r="F15" s="113">
        <v>46226</v>
      </c>
    </row>
    <row r="16" spans="1:6" x14ac:dyDescent="0.15">
      <c r="A16" s="111"/>
      <c r="B16" s="111"/>
      <c r="C16" s="111"/>
      <c r="D16" s="111" t="s">
        <v>82</v>
      </c>
      <c r="E16" s="111" t="s">
        <v>63</v>
      </c>
      <c r="F16" s="113">
        <v>46233</v>
      </c>
    </row>
  </sheetData>
  <mergeCells count="1">
    <mergeCell ref="A1:F1"/>
  </mergeCells>
  <conditionalFormatting sqref="D4:E16">
    <cfRule type="expression" dxfId="0" priority="2">
      <formula>E4="Cancelled"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Results for transmission</vt:lpstr>
      <vt:lpstr>Series Standings</vt:lpstr>
      <vt:lpstr>Series Setup</vt:lpstr>
      <vt:lpstr>Results for transmission!Print_Area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redpear6@gmail.com</cp:lastModifiedBy>
  <cp:lastPrinted>2026-10-23T14:20:12Z</cp:lastPrinted>
  <dcterms:created xsi:type="dcterms:W3CDTF">2026-08-19T13:06:29Z</dcterms:created>
  <dcterms:modified xsi:type="dcterms:W3CDTF">2026-10-23T14:42:16Z</dcterms:modified>
</cp:coreProperties>
</file>